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80" windowWidth="14805" windowHeight="7935"/>
  </bookViews>
  <sheets>
    <sheet name="説明" sheetId="3" r:id="rId1"/>
    <sheet name="リスト" sheetId="1" r:id="rId2"/>
    <sheet name="様式第1号" sheetId="4" r:id="rId3"/>
    <sheet name="支給品目一覧（）" sheetId="5" r:id="rId4"/>
  </sheets>
  <definedNames>
    <definedName name="う">#REF!</definedName>
    <definedName name="う" localSheetId="2">#REF!</definedName>
    <definedName name="う" localSheetId="3">#REF!</definedName>
    <definedName name="_xlnm.Print_Area" localSheetId="1">リスト!$A$1:$AG$33</definedName>
    <definedName name="_xlnm.Print_Area" localSheetId="0">説明!$A$1:$N$34</definedName>
    <definedName name="_xlnm.Print_Area" localSheetId="2">様式第1号!$A$1:$AM$43</definedName>
    <definedName name="_xlnm.Print_Area" localSheetId="3">'支給品目一覧（）'!$A$1:$Q$52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I3" authorId="0">
      <text>
        <r>
          <rPr>
            <sz val="14"/>
            <color indexed="81"/>
            <rFont val="ＭＳ Ｐゴシック"/>
          </rPr>
          <t>適宜修正して下さい。</t>
        </r>
      </text>
    </comment>
    <comment ref="R1" authorId="0">
      <text>
        <r>
          <rPr>
            <b/>
            <sz val="11"/>
            <color indexed="81"/>
            <rFont val="ＭＳ Ｐゴシック"/>
          </rPr>
          <t>列の削除はしないでください。</t>
        </r>
      </text>
    </comment>
  </commentList>
</comments>
</file>

<file path=xl/comments2.xml><?xml version="1.0" encoding="utf-8"?>
<comments xmlns="http://schemas.openxmlformats.org/spreadsheetml/2006/main">
  <authors>
    <author>作成者</author>
  </authors>
  <commentList>
    <comment ref="AP4" authorId="0">
      <text>
        <r>
          <rPr>
            <b/>
            <sz val="9"/>
            <color indexed="81"/>
            <rFont val="ＭＳ Ｐゴシック"/>
          </rPr>
          <t>『リスト』シートの
該当するNo.を入力すると
様式第１号作成されます。</t>
        </r>
      </text>
    </comment>
  </commentList>
</comments>
</file>

<file path=xl/sharedStrings.xml><?xml version="1.0" encoding="utf-8"?>
<sst xmlns="http://schemas.openxmlformats.org/spreadsheetml/2006/main" xmlns:r="http://schemas.openxmlformats.org/officeDocument/2006/relationships" count="318" uniqueCount="318">
  <si>
    <t>課税状況</t>
  </si>
  <si>
    <t>下岩川</t>
    <rPh sb="0" eb="3">
      <t>シモイワカワ</t>
    </rPh>
    <phoneticPr fontId="2"/>
  </si>
  <si>
    <t>Ｌ</t>
  </si>
  <si>
    <t>20　×　47</t>
  </si>
  <si>
    <t>申請日</t>
    <rPh sb="0" eb="2">
      <t>シンセイ</t>
    </rPh>
    <rPh sb="2" eb="3">
      <t>ビ</t>
    </rPh>
    <phoneticPr fontId="2"/>
  </si>
  <si>
    <t>要介護者氏名</t>
    <rPh sb="0" eb="1">
      <t>ヨウ</t>
    </rPh>
    <rPh sb="1" eb="4">
      <t>カイゴシャ</t>
    </rPh>
    <rPh sb="4" eb="6">
      <t>シメイ</t>
    </rPh>
    <phoneticPr fontId="2"/>
  </si>
  <si>
    <t>20　×　30</t>
  </si>
  <si>
    <t>４月</t>
  </si>
  <si>
    <t>要　　介　　護　　者</t>
  </si>
  <si>
    <t>認定有効期間</t>
    <rPh sb="0" eb="2">
      <t>ニンテイ</t>
    </rPh>
    <rPh sb="2" eb="4">
      <t>ユウコウ</t>
    </rPh>
    <rPh sb="4" eb="6">
      <t>キカン</t>
    </rPh>
    <phoneticPr fontId="2"/>
  </si>
  <si>
    <t>氏　　名</t>
  </si>
  <si>
    <t>17</t>
  </si>
  <si>
    <t>電話</t>
    <rPh sb="0" eb="2">
      <t>デンワ</t>
    </rPh>
    <phoneticPr fontId="2"/>
  </si>
  <si>
    <t>生年月日</t>
    <rPh sb="0" eb="2">
      <t>セイネン</t>
    </rPh>
    <rPh sb="2" eb="4">
      <t>ガッピ</t>
    </rPh>
    <phoneticPr fontId="2"/>
  </si>
  <si>
    <t>電話番号</t>
    <rPh sb="0" eb="2">
      <t>デンワ</t>
    </rPh>
    <rPh sb="2" eb="4">
      <t>バンゴウ</t>
    </rPh>
    <phoneticPr fontId="2"/>
  </si>
  <si>
    <t>リフレサラケアパッド ワイドロングライト</t>
  </si>
  <si>
    <t>使い捨て手袋　Ｊ-グローブ 粉付</t>
    <rPh sb="0" eb="1">
      <t>ツカ</t>
    </rPh>
    <rPh sb="2" eb="3">
      <t>ス</t>
    </rPh>
    <rPh sb="4" eb="6">
      <t>テブクロ</t>
    </rPh>
    <rPh sb="14" eb="15">
      <t>コナ</t>
    </rPh>
    <rPh sb="15" eb="16">
      <t>ツ</t>
    </rPh>
    <phoneticPr fontId="2"/>
  </si>
  <si>
    <t>８５－２１９０</t>
  </si>
  <si>
    <t>性別</t>
    <rPh sb="0" eb="2">
      <t>セイベツ</t>
    </rPh>
    <phoneticPr fontId="2"/>
  </si>
  <si>
    <t>要介護者住所</t>
    <rPh sb="0" eb="1">
      <t>ヨウ</t>
    </rPh>
    <rPh sb="1" eb="4">
      <t>カイゴシャ</t>
    </rPh>
    <rPh sb="4" eb="6">
      <t>ジュウショ</t>
    </rPh>
    <phoneticPr fontId="2"/>
  </si>
  <si>
    <t>要介護３</t>
    <rPh sb="0" eb="3">
      <t>ヨウカイゴ</t>
    </rPh>
    <phoneticPr fontId="2"/>
  </si>
  <si>
    <t>三種町長　　様</t>
  </si>
  <si>
    <t>申請者住所</t>
    <rPh sb="0" eb="3">
      <t>シンセイシャ</t>
    </rPh>
    <rPh sb="3" eb="5">
      <t>ジュウショ</t>
    </rPh>
    <phoneticPr fontId="2"/>
  </si>
  <si>
    <t>ケアマネージャー</t>
  </si>
  <si>
    <t>町税納付状況</t>
  </si>
  <si>
    <t>要介護者
との関係</t>
    <rPh sb="0" eb="1">
      <t>ヨウ</t>
    </rPh>
    <rPh sb="1" eb="4">
      <t>カイゴシャ</t>
    </rPh>
    <rPh sb="7" eb="9">
      <t>カンケイ</t>
    </rPh>
    <phoneticPr fontId="2"/>
  </si>
  <si>
    <t>始期</t>
    <rPh sb="0" eb="2">
      <t>シキ</t>
    </rPh>
    <phoneticPr fontId="2"/>
  </si>
  <si>
    <t>※2）介護用品の支給は、配達又は店頭での現物支給となります。</t>
  </si>
  <si>
    <t>申請者氏名</t>
    <rPh sb="0" eb="3">
      <t>シンセイシャ</t>
    </rPh>
    <rPh sb="3" eb="5">
      <t>シメイ</t>
    </rPh>
    <phoneticPr fontId="2"/>
  </si>
  <si>
    <t>〒</t>
  </si>
  <si>
    <t>要介護状態区分</t>
  </si>
  <si>
    <t>介護度</t>
    <rPh sb="0" eb="2">
      <t>カイゴ</t>
    </rPh>
    <rPh sb="2" eb="3">
      <t>ド</t>
    </rPh>
    <phoneticPr fontId="2"/>
  </si>
  <si>
    <t>～</t>
  </si>
  <si>
    <t>月</t>
    <rPh sb="0" eb="1">
      <t>ガツ</t>
    </rPh>
    <phoneticPr fontId="2"/>
  </si>
  <si>
    <t>No.</t>
  </si>
  <si>
    <t>所在</t>
    <rPh sb="0" eb="2">
      <t>ショザイ</t>
    </rPh>
    <phoneticPr fontId="2"/>
  </si>
  <si>
    <t>支給業者名</t>
    <rPh sb="0" eb="2">
      <t>シキュウ</t>
    </rPh>
    <rPh sb="2" eb="4">
      <t>ギョウシャ</t>
    </rPh>
    <rPh sb="4" eb="5">
      <t>メイ</t>
    </rPh>
    <phoneticPr fontId="2"/>
  </si>
  <si>
    <t>３月</t>
  </si>
  <si>
    <t>経由機関</t>
    <rPh sb="0" eb="2">
      <t>ケイユ</t>
    </rPh>
    <rPh sb="2" eb="4">
      <t>キカン</t>
    </rPh>
    <phoneticPr fontId="2"/>
  </si>
  <si>
    <t>018-2407</t>
  </si>
  <si>
    <t>事業所名</t>
    <rPh sb="0" eb="2">
      <t>ジギョウ</t>
    </rPh>
    <rPh sb="2" eb="3">
      <t>ショ</t>
    </rPh>
    <rPh sb="3" eb="4">
      <t>メイ</t>
    </rPh>
    <phoneticPr fontId="2"/>
  </si>
  <si>
    <t>備　　考</t>
  </si>
  <si>
    <t>被保険者番号</t>
    <rPh sb="0" eb="1">
      <t>ヒ</t>
    </rPh>
    <rPh sb="1" eb="3">
      <t>ホケン</t>
    </rPh>
    <rPh sb="3" eb="4">
      <t>シャ</t>
    </rPh>
    <rPh sb="4" eb="6">
      <t>バンゴウ</t>
    </rPh>
    <phoneticPr fontId="2"/>
  </si>
  <si>
    <t>三種町介護用品支給事業　支給品目一覧　（㈱ジェー・シー・アイ秋田支店）</t>
    <rPh sb="0" eb="3">
      <t>ミタネチョウ</t>
    </rPh>
    <rPh sb="4" eb="5">
      <t>マモル</t>
    </rPh>
    <rPh sb="5" eb="6">
      <t>ヨウ</t>
    </rPh>
    <rPh sb="6" eb="7">
      <t>ヒン</t>
    </rPh>
    <rPh sb="7" eb="8">
      <t>シ</t>
    </rPh>
    <rPh sb="8" eb="9">
      <t>キュウ</t>
    </rPh>
    <rPh sb="9" eb="11">
      <t>ジギョウ</t>
    </rPh>
    <rPh sb="12" eb="14">
      <t>シキュウ</t>
    </rPh>
    <rPh sb="14" eb="16">
      <t>ヒンモク</t>
    </rPh>
    <rPh sb="16" eb="18">
      <t>イチラン</t>
    </rPh>
    <rPh sb="30" eb="32">
      <t>アキタ</t>
    </rPh>
    <rPh sb="32" eb="34">
      <t>シテン</t>
    </rPh>
    <phoneticPr fontId="2"/>
  </si>
  <si>
    <t>単価</t>
    <rPh sb="0" eb="2">
      <t>タンカ</t>
    </rPh>
    <phoneticPr fontId="2"/>
  </si>
  <si>
    <t>令和/年</t>
    <rPh sb="0" eb="2">
      <t>レイワ</t>
    </rPh>
    <rPh sb="3" eb="4">
      <t>ネン</t>
    </rPh>
    <phoneticPr fontId="2"/>
  </si>
  <si>
    <t xml:space="preserve"> 計</t>
    <rPh sb="1" eb="2">
      <t>ケイ</t>
    </rPh>
    <phoneticPr fontId="2"/>
  </si>
  <si>
    <t>介護度</t>
  </si>
  <si>
    <t>個数</t>
    <rPh sb="0" eb="2">
      <t>コスウ</t>
    </rPh>
    <phoneticPr fontId="2"/>
  </si>
  <si>
    <t>要介護４</t>
  </si>
  <si>
    <t>金額</t>
    <rPh sb="0" eb="2">
      <t>キンガク</t>
    </rPh>
    <phoneticPr fontId="2"/>
  </si>
  <si>
    <t>要介護者</t>
  </si>
  <si>
    <t>パンツタイプ</t>
  </si>
  <si>
    <t>生年月日</t>
  </si>
  <si>
    <t>パッドタイプ</t>
  </si>
  <si>
    <t>要介護者との関係</t>
    <rPh sb="0" eb="4">
      <t>ヨウカイゴシャ</t>
    </rPh>
    <rPh sb="6" eb="8">
      <t>カンケイ</t>
    </rPh>
    <phoneticPr fontId="2"/>
  </si>
  <si>
    <t>要介護３</t>
  </si>
  <si>
    <t>在宅</t>
  </si>
  <si>
    <t>１</t>
  </si>
  <si>
    <t>住　　所</t>
  </si>
  <si>
    <t>Ｍ-Ｌ</t>
  </si>
  <si>
    <t>㈱ジェー・シー・アイ秋田支店</t>
  </si>
  <si>
    <t>申請者</t>
    <rPh sb="0" eb="3">
      <t>シンセイシャ</t>
    </rPh>
    <phoneticPr fontId="2"/>
  </si>
  <si>
    <t>電子申請書の説明</t>
    <rPh sb="0" eb="2">
      <t>デンシ</t>
    </rPh>
    <rPh sb="2" eb="5">
      <t>シンセイショ</t>
    </rPh>
    <rPh sb="6" eb="8">
      <t>セツメイ</t>
    </rPh>
    <phoneticPr fontId="2"/>
  </si>
  <si>
    <t>（介護者）</t>
    <rPh sb="1" eb="4">
      <t>カイゴシャ</t>
    </rPh>
    <phoneticPr fontId="2"/>
  </si>
  <si>
    <t>ふりがな</t>
  </si>
  <si>
    <t>※3）在宅での介護日数が、月の半数以上の方が支給対象となります。</t>
  </si>
  <si>
    <t>年齢</t>
    <rPh sb="0" eb="2">
      <t>ネンレイ</t>
    </rPh>
    <phoneticPr fontId="2"/>
  </si>
  <si>
    <t>要介護４</t>
    <rPh sb="0" eb="3">
      <t>ヨウカイゴ</t>
    </rPh>
    <phoneticPr fontId="2"/>
  </si>
  <si>
    <t>事業の詳細は、三種町家族介護用品支給事業実施要綱にてご確認下さい。</t>
    <rPh sb="0" eb="2">
      <t>ジギョウ</t>
    </rPh>
    <rPh sb="3" eb="5">
      <t>ショウサイ</t>
    </rPh>
    <rPh sb="7" eb="10">
      <t>ミタネチョウ</t>
    </rPh>
    <rPh sb="10" eb="14">
      <t>カゾクカイゴ</t>
    </rPh>
    <rPh sb="14" eb="16">
      <t>ヨウヒン</t>
    </rPh>
    <rPh sb="16" eb="18">
      <t>シキュウ</t>
    </rPh>
    <rPh sb="18" eb="20">
      <t>ジギョウ</t>
    </rPh>
    <rPh sb="20" eb="22">
      <t>ジッシ</t>
    </rPh>
    <rPh sb="22" eb="24">
      <t>ヨウコウ</t>
    </rPh>
    <rPh sb="27" eb="29">
      <t>カクニン</t>
    </rPh>
    <rPh sb="29" eb="30">
      <t>クダ</t>
    </rPh>
    <phoneticPr fontId="2"/>
  </si>
  <si>
    <t>　　　月</t>
    <rPh sb="3" eb="4">
      <t>ガツ</t>
    </rPh>
    <phoneticPr fontId="2"/>
  </si>
  <si>
    <t>介護保険料納付状況</t>
  </si>
  <si>
    <t>町確認欄</t>
  </si>
  <si>
    <t>34</t>
  </si>
  <si>
    <t>※4）申請受付日が当該月の11日以後の場合は、翌月から支給対象となります。</t>
  </si>
  <si>
    <t>28　×　58</t>
  </si>
  <si>
    <t>所　　在</t>
  </si>
  <si>
    <t>世帯全員の課税状況等に関する調査</t>
    <rPh sb="0" eb="2">
      <t>セタイ</t>
    </rPh>
    <rPh sb="2" eb="4">
      <t>ゼンイン</t>
    </rPh>
    <rPh sb="5" eb="7">
      <t>カゼイ</t>
    </rPh>
    <rPh sb="7" eb="9">
      <t>ジョウキョウ</t>
    </rPh>
    <rPh sb="9" eb="10">
      <t>トウ</t>
    </rPh>
    <phoneticPr fontId="2"/>
  </si>
  <si>
    <t>　（電子ファイルで提出する場合、『様式第１号』シートは、申請者毎に作成する必要はありません。）</t>
    <rPh sb="2" eb="4">
      <t>デンシ</t>
    </rPh>
    <rPh sb="9" eb="11">
      <t>テイシュツ</t>
    </rPh>
    <rPh sb="13" eb="15">
      <t>バアイ</t>
    </rPh>
    <rPh sb="17" eb="19">
      <t>ヨウシキ</t>
    </rPh>
    <rPh sb="19" eb="20">
      <t>ダイ</t>
    </rPh>
    <rPh sb="21" eb="22">
      <t>ゴウ</t>
    </rPh>
    <rPh sb="28" eb="31">
      <t>シンセイシャ</t>
    </rPh>
    <rPh sb="31" eb="32">
      <t>ゴト</t>
    </rPh>
    <rPh sb="33" eb="35">
      <t>サクセイ</t>
    </rPh>
    <rPh sb="37" eb="39">
      <t>ヒツヨウ</t>
    </rPh>
    <phoneticPr fontId="2"/>
  </si>
  <si>
    <t>（介護用品を必要とする高齢者の方）</t>
  </si>
  <si>
    <t>　標記申請の支給要件の確認にあたり、申請者及び要介護者に関わる世帯全員の介護保険料及び町税等の納付状況並びに町民税課税状況並びに要介護者の要介護度に関し調査することに同意します。</t>
  </si>
  <si>
    <t>新規申請中</t>
  </si>
  <si>
    <t>認定有効期間</t>
  </si>
  <si>
    <t>合　　　　　計</t>
    <rPh sb="0" eb="1">
      <t>ア</t>
    </rPh>
    <rPh sb="6" eb="7">
      <t>ケイ</t>
    </rPh>
    <phoneticPr fontId="2"/>
  </si>
  <si>
    <t>介護保険</t>
  </si>
  <si>
    <t>14</t>
  </si>
  <si>
    <t>三種町家族介護用品の支給を受けたいので申請します。</t>
  </si>
  <si>
    <t>氏　　名</t>
    <rPh sb="0" eb="1">
      <t>シ</t>
    </rPh>
    <rPh sb="3" eb="4">
      <t>メイ</t>
    </rPh>
    <phoneticPr fontId="2"/>
  </si>
  <si>
    <t>住　　所</t>
    <rPh sb="0" eb="1">
      <t>ジュウ</t>
    </rPh>
    <rPh sb="3" eb="4">
      <t>ショ</t>
    </rPh>
    <phoneticPr fontId="2"/>
  </si>
  <si>
    <t>三種町家族介護用品支給申請書</t>
  </si>
  <si>
    <t>世帯全員の
課税状況等</t>
    <rPh sb="0" eb="2">
      <t>セタイ</t>
    </rPh>
    <rPh sb="2" eb="4">
      <t>ゼンイン</t>
    </rPh>
    <rPh sb="6" eb="8">
      <t>カゼイ</t>
    </rPh>
    <rPh sb="8" eb="10">
      <t>ジョウキョウ</t>
    </rPh>
    <rPh sb="10" eb="11">
      <t>トウ</t>
    </rPh>
    <phoneticPr fontId="2"/>
  </si>
  <si>
    <t>サルバ応援介護テープ止め あて楽</t>
    <rPh sb="3" eb="5">
      <t>オウエン</t>
    </rPh>
    <rPh sb="5" eb="7">
      <t>カイゴ</t>
    </rPh>
    <rPh sb="10" eb="11">
      <t>ト</t>
    </rPh>
    <rPh sb="15" eb="16">
      <t>ラク</t>
    </rPh>
    <phoneticPr fontId="2"/>
  </si>
  <si>
    <t>様式第１号（第５条関係）　</t>
  </si>
  <si>
    <t>日</t>
    <rPh sb="0" eb="1">
      <t>ニチ</t>
    </rPh>
    <phoneticPr fontId="2"/>
  </si>
  <si>
    <t>　（その場合も、『支給品目一覧』シートのシート名を「要介護者名」に変更してください。）</t>
    <rPh sb="4" eb="6">
      <t>バアイ</t>
    </rPh>
    <rPh sb="9" eb="11">
      <t>シキュウ</t>
    </rPh>
    <rPh sb="11" eb="13">
      <t>ヒンモク</t>
    </rPh>
    <rPh sb="13" eb="15">
      <t>イチラン</t>
    </rPh>
    <rPh sb="23" eb="24">
      <t>メイ</t>
    </rPh>
    <rPh sb="26" eb="30">
      <t>ヨウカイゴシャ</t>
    </rPh>
    <rPh sb="30" eb="31">
      <t>メイ</t>
    </rPh>
    <rPh sb="33" eb="35">
      <t>ヘンコウ</t>
    </rPh>
    <phoneticPr fontId="2"/>
  </si>
  <si>
    <t>終期</t>
  </si>
  <si>
    <t>川尻</t>
    <rPh sb="0" eb="2">
      <t>カワシリ</t>
    </rPh>
    <phoneticPr fontId="2"/>
  </si>
  <si>
    <t>に関する調査</t>
    <rPh sb="1" eb="2">
      <t>カン</t>
    </rPh>
    <rPh sb="4" eb="6">
      <t>チョウサ</t>
    </rPh>
    <phoneticPr fontId="2"/>
  </si>
  <si>
    <t>サルバフレーヌケア ナイトロング</t>
  </si>
  <si>
    <t>018-2101</t>
  </si>
  <si>
    <t>上岩川</t>
    <rPh sb="0" eb="3">
      <t>カミイワカワ</t>
    </rPh>
    <phoneticPr fontId="2"/>
  </si>
  <si>
    <t>018-2102</t>
  </si>
  <si>
    <t>　『様式第１号』シートの４行ＡＰ列に、『リスト』シートの「No」を入力すると様式第１号が作成されます。</t>
    <rPh sb="2" eb="4">
      <t>ヨウシキ</t>
    </rPh>
    <rPh sb="4" eb="5">
      <t>ダイ</t>
    </rPh>
    <rPh sb="6" eb="7">
      <t>ゴウ</t>
    </rPh>
    <rPh sb="13" eb="14">
      <t>ギョウ</t>
    </rPh>
    <rPh sb="16" eb="17">
      <t>レツ</t>
    </rPh>
    <rPh sb="33" eb="35">
      <t>ニュウリョク</t>
    </rPh>
    <rPh sb="38" eb="40">
      <t>ヨウシキ</t>
    </rPh>
    <rPh sb="40" eb="41">
      <t>ダイ</t>
    </rPh>
    <rPh sb="42" eb="43">
      <t>ゴウ</t>
    </rPh>
    <rPh sb="44" eb="46">
      <t>サクセイ</t>
    </rPh>
    <phoneticPr fontId="2"/>
  </si>
  <si>
    <t>天瀬川</t>
    <rPh sb="0" eb="3">
      <t>アマセガワ</t>
    </rPh>
    <phoneticPr fontId="2"/>
  </si>
  <si>
    <t>018-2103</t>
  </si>
  <si>
    <t>鯉川</t>
    <rPh sb="0" eb="2">
      <t>コイカワ</t>
    </rPh>
    <phoneticPr fontId="2"/>
  </si>
  <si>
    <t>018-2104</t>
  </si>
  <si>
    <t>鹿渡</t>
    <rPh sb="0" eb="2">
      <t>カド</t>
    </rPh>
    <phoneticPr fontId="2"/>
  </si>
  <si>
    <t>37-2</t>
  </si>
  <si>
    <t>志戸橋</t>
    <rPh sb="0" eb="3">
      <t>シトバシ</t>
    </rPh>
    <phoneticPr fontId="2"/>
  </si>
  <si>
    <t>●三種町家族介護用品支給事業について</t>
    <rPh sb="1" eb="4">
      <t>ミタネチョウ</t>
    </rPh>
    <rPh sb="4" eb="6">
      <t>カゾク</t>
    </rPh>
    <rPh sb="6" eb="8">
      <t>カイゴ</t>
    </rPh>
    <rPh sb="8" eb="10">
      <t>ヨウヒン</t>
    </rPh>
    <rPh sb="10" eb="12">
      <t>シキュウ</t>
    </rPh>
    <rPh sb="12" eb="14">
      <t>ジギョウ</t>
    </rPh>
    <phoneticPr fontId="2"/>
  </si>
  <si>
    <t>森岳</t>
    <rPh sb="0" eb="2">
      <t>モリタケ</t>
    </rPh>
    <phoneticPr fontId="2"/>
  </si>
  <si>
    <t>3</t>
  </si>
  <si>
    <t>11</t>
  </si>
  <si>
    <t>豊岡金田</t>
    <rPh sb="0" eb="2">
      <t>トヨオカ</t>
    </rPh>
    <rPh sb="2" eb="4">
      <t>キンデン</t>
    </rPh>
    <phoneticPr fontId="2"/>
  </si>
  <si>
    <t>外岡</t>
    <rPh sb="0" eb="2">
      <t>ソトオカ</t>
    </rPh>
    <phoneticPr fontId="2"/>
  </si>
  <si>
    <t>鵜川</t>
    <rPh sb="0" eb="2">
      <t>ウカワ</t>
    </rPh>
    <phoneticPr fontId="2"/>
  </si>
  <si>
    <t>018-2402</t>
  </si>
  <si>
    <t>018-2403</t>
  </si>
  <si>
    <t>久米岡新田</t>
    <rPh sb="0" eb="3">
      <t>クメオカ</t>
    </rPh>
    <rPh sb="3" eb="5">
      <t>シンデン</t>
    </rPh>
    <phoneticPr fontId="2"/>
  </si>
  <si>
    <t>サルバ吸水シート</t>
    <rPh sb="3" eb="5">
      <t>キュウスイ</t>
    </rPh>
    <phoneticPr fontId="2"/>
  </si>
  <si>
    <t>018-2404</t>
  </si>
  <si>
    <t>富岡新田</t>
    <rPh sb="0" eb="2">
      <t>トミオカ</t>
    </rPh>
    <rPh sb="2" eb="4">
      <t>シンデン</t>
    </rPh>
    <phoneticPr fontId="2"/>
  </si>
  <si>
    <t>018-2405</t>
  </si>
  <si>
    <t>芦崎</t>
    <rPh sb="0" eb="2">
      <t>アシザキ</t>
    </rPh>
    <phoneticPr fontId="2"/>
  </si>
  <si>
    <t>018-2406</t>
  </si>
  <si>
    <t>ウエスト　95～125</t>
  </si>
  <si>
    <t>大口</t>
    <rPh sb="0" eb="2">
      <t>オオグチ</t>
    </rPh>
    <phoneticPr fontId="2"/>
  </si>
  <si>
    <t>浜田</t>
    <rPh sb="0" eb="2">
      <t>ハマダ</t>
    </rPh>
    <phoneticPr fontId="2"/>
  </si>
  <si>
    <t>018-2301</t>
  </si>
  <si>
    <t>ヒップ　70～95</t>
  </si>
  <si>
    <t>018-2302</t>
  </si>
  <si>
    <t>018-2303</t>
  </si>
  <si>
    <t>７月</t>
    <rPh sb="1" eb="2">
      <t>ガツ</t>
    </rPh>
    <phoneticPr fontId="2"/>
  </si>
  <si>
    <t>018-2304</t>
  </si>
  <si>
    <t>018-2305</t>
  </si>
  <si>
    <t>018-2401</t>
  </si>
  <si>
    <t>同意する</t>
  </si>
  <si>
    <t>（申請代行の場合記入）</t>
    <rPh sb="1" eb="3">
      <t>シンセイ</t>
    </rPh>
    <rPh sb="3" eb="5">
      <t>ダイコウ</t>
    </rPh>
    <rPh sb="6" eb="8">
      <t>バアイ</t>
    </rPh>
    <rPh sb="8" eb="10">
      <t>キニュウ</t>
    </rPh>
    <phoneticPr fontId="2"/>
  </si>
  <si>
    <t>サルバ尿取りパッドスーパー 男性用</t>
    <rPh sb="3" eb="4">
      <t>ニョウ</t>
    </rPh>
    <rPh sb="4" eb="5">
      <t>ト</t>
    </rPh>
    <rPh sb="14" eb="17">
      <t>ダンセイヨウ</t>
    </rPh>
    <phoneticPr fontId="2"/>
  </si>
  <si>
    <t>支　給　業　者</t>
    <rPh sb="0" eb="1">
      <t>シ</t>
    </rPh>
    <rPh sb="2" eb="3">
      <t>キュウ</t>
    </rPh>
    <rPh sb="4" eb="5">
      <t>ギョウ</t>
    </rPh>
    <rPh sb="6" eb="7">
      <t>モノ</t>
    </rPh>
    <phoneticPr fontId="2"/>
  </si>
  <si>
    <t>・</t>
  </si>
  <si>
    <t>５月</t>
  </si>
  <si>
    <t>生計中心者氏名</t>
    <rPh sb="0" eb="2">
      <t>セイケイ</t>
    </rPh>
    <rPh sb="2" eb="5">
      <t>チュウシンシャ</t>
    </rPh>
    <rPh sb="5" eb="7">
      <t>シメイ</t>
    </rPh>
    <phoneticPr fontId="2"/>
  </si>
  <si>
    <t>ウエスト　100～125</t>
  </si>
  <si>
    <t>31</t>
  </si>
  <si>
    <t>経　由　機　関</t>
    <rPh sb="0" eb="1">
      <t>ヘ</t>
    </rPh>
    <rPh sb="2" eb="3">
      <t>ヨシ</t>
    </rPh>
    <rPh sb="4" eb="5">
      <t>キ</t>
    </rPh>
    <rPh sb="6" eb="7">
      <t>セキ</t>
    </rPh>
    <phoneticPr fontId="2"/>
  </si>
  <si>
    <t>事業所及び担当ケアマネージャー</t>
    <rPh sb="0" eb="3">
      <t>ジギョウショ</t>
    </rPh>
    <rPh sb="3" eb="4">
      <t>オヨ</t>
    </rPh>
    <rPh sb="5" eb="7">
      <t>タントウ</t>
    </rPh>
    <phoneticPr fontId="2"/>
  </si>
  <si>
    <t>商品名</t>
    <rPh sb="0" eb="3">
      <t>ショウヒンメイ</t>
    </rPh>
    <phoneticPr fontId="2"/>
  </si>
  <si>
    <t>14.5　×　1.6</t>
  </si>
  <si>
    <t xml:space="preserve"> 認 定 日　　　　　　　　　　年　　月　　日　要介護度（　　　）</t>
  </si>
  <si>
    <t xml:space="preserve"> 新規申請　　　　　　　　　　年　　月　　日　要介護度（　　　）</t>
  </si>
  <si>
    <t xml:space="preserve"> 滞　納 　　　　　　有　　　　・　　　　無</t>
  </si>
  <si>
    <t>19</t>
  </si>
  <si>
    <t xml:space="preserve"> 課　税　　・　　非課税</t>
  </si>
  <si>
    <t>受　付</t>
    <rPh sb="0" eb="1">
      <t>ウケ</t>
    </rPh>
    <rPh sb="2" eb="3">
      <t>ツキ</t>
    </rPh>
    <phoneticPr fontId="2"/>
  </si>
  <si>
    <t>60 × 90</t>
  </si>
  <si>
    <t>）</t>
  </si>
  <si>
    <t>（</t>
  </si>
  <si>
    <t>電子ファイルによる申請は、担当までお送りください。</t>
    <rPh sb="0" eb="2">
      <t>デンシ</t>
    </rPh>
    <rPh sb="9" eb="11">
      <t>シンセイ</t>
    </rPh>
    <rPh sb="13" eb="15">
      <t>タントウ</t>
    </rPh>
    <rPh sb="18" eb="19">
      <t>オク</t>
    </rPh>
    <phoneticPr fontId="2"/>
  </si>
  <si>
    <t>上限額（月額）</t>
    <rPh sb="0" eb="3">
      <t>ジョウゲンガク</t>
    </rPh>
    <rPh sb="4" eb="6">
      <t>ゲツガク</t>
    </rPh>
    <phoneticPr fontId="2"/>
  </si>
  <si>
    <t>Ｅ－ｍａｉｌ</t>
  </si>
  <si>
    <t>18</t>
  </si>
  <si>
    <t>要介護５</t>
    <rPh sb="0" eb="3">
      <t>ヨウカイゴ</t>
    </rPh>
    <phoneticPr fontId="2"/>
  </si>
  <si>
    <t>今回申請額</t>
    <rPh sb="0" eb="2">
      <t>コンカイ</t>
    </rPh>
    <rPh sb="2" eb="5">
      <t>シンセイガク</t>
    </rPh>
    <phoneticPr fontId="2"/>
  </si>
  <si>
    <t>円</t>
    <rPh sb="0" eb="1">
      <t>エン</t>
    </rPh>
    <phoneticPr fontId="2"/>
  </si>
  <si>
    <t>申請年月日　　令和　　　年　　　月　　　日</t>
    <rPh sb="0" eb="2">
      <t>シンセイ</t>
    </rPh>
    <rPh sb="2" eb="5">
      <t>ネンガッピ</t>
    </rPh>
    <rPh sb="7" eb="9">
      <t>レイワ</t>
    </rPh>
    <rPh sb="12" eb="13">
      <t>ネン</t>
    </rPh>
    <rPh sb="16" eb="17">
      <t>ガツ</t>
    </rPh>
    <rPh sb="20" eb="21">
      <t>ニチ</t>
    </rPh>
    <phoneticPr fontId="2"/>
  </si>
  <si>
    <t>※1）1か月当たりの支給上限額は、要介護度3は5,000円、要介護度4又は5は6,250円です。</t>
    <rPh sb="35" eb="36">
      <t>マタ</t>
    </rPh>
    <phoneticPr fontId="2"/>
  </si>
  <si>
    <t>　『リスト』シートに申請者情報を入力して下さい。</t>
    <rPh sb="10" eb="13">
      <t>シンセイシャ</t>
    </rPh>
    <rPh sb="13" eb="15">
      <t>ジョウホウ</t>
    </rPh>
    <rPh sb="16" eb="18">
      <t>ニュウリョク</t>
    </rPh>
    <rPh sb="20" eb="21">
      <t>クダ</t>
    </rPh>
    <phoneticPr fontId="2"/>
  </si>
  <si>
    <t>　『支給品目一覧』シートのシート名を「要介護者名」に変更して下さい。</t>
    <rPh sb="2" eb="4">
      <t>シキュウ</t>
    </rPh>
    <rPh sb="4" eb="6">
      <t>ヒンモク</t>
    </rPh>
    <rPh sb="6" eb="8">
      <t>イチラン</t>
    </rPh>
    <rPh sb="16" eb="17">
      <t>メイ</t>
    </rPh>
    <rPh sb="19" eb="23">
      <t>ヨウカイゴシャ</t>
    </rPh>
    <rPh sb="23" eb="24">
      <t>メイ</t>
    </rPh>
    <rPh sb="26" eb="28">
      <t>ヘンコウ</t>
    </rPh>
    <rPh sb="30" eb="31">
      <t>クダ</t>
    </rPh>
    <phoneticPr fontId="2"/>
  </si>
  <si>
    <t>　複数人の申請を１ファイルで行う場合は、支給品目一覧表を適宜コピーして使用してください。</t>
  </si>
  <si>
    <t>　支給期間及び支給月は、４月から６月分は４月、７月から９月分は７月、１０月から１２月分は１０月、１月から３月分は１月です。</t>
    <rPh sb="1" eb="3">
      <t>シキュウ</t>
    </rPh>
    <rPh sb="3" eb="5">
      <t>キカン</t>
    </rPh>
    <rPh sb="5" eb="6">
      <t>オヨ</t>
    </rPh>
    <rPh sb="7" eb="9">
      <t>シキュウ</t>
    </rPh>
    <rPh sb="9" eb="10">
      <t>ツキ</t>
    </rPh>
    <rPh sb="13" eb="14">
      <t>ガツ</t>
    </rPh>
    <rPh sb="17" eb="19">
      <t>ガツブン</t>
    </rPh>
    <rPh sb="21" eb="22">
      <t>ガツ</t>
    </rPh>
    <rPh sb="24" eb="25">
      <t>ガツ</t>
    </rPh>
    <rPh sb="28" eb="30">
      <t>ガツブン</t>
    </rPh>
    <rPh sb="32" eb="33">
      <t>ガツ</t>
    </rPh>
    <rPh sb="36" eb="37">
      <t>ガツ</t>
    </rPh>
    <rPh sb="41" eb="43">
      <t>ガツブン</t>
    </rPh>
    <rPh sb="46" eb="47">
      <t>ガツ</t>
    </rPh>
    <rPh sb="49" eb="50">
      <t>ガツ</t>
    </rPh>
    <rPh sb="53" eb="55">
      <t>ガツブン</t>
    </rPh>
    <rPh sb="57" eb="58">
      <t>ガツ</t>
    </rPh>
    <phoneticPr fontId="2"/>
  </si>
  <si>
    <t>　支給期間の途中で申請が行われた場合は、申請日の属する月から支給を開始します。ただし、申請受付日が当該月の１１日以後の場合は、その翌月から支給を開始します。</t>
    <rPh sb="1" eb="3">
      <t>シキュウ</t>
    </rPh>
    <rPh sb="3" eb="5">
      <t>キカン</t>
    </rPh>
    <rPh sb="6" eb="8">
      <t>トチュウ</t>
    </rPh>
    <rPh sb="9" eb="11">
      <t>シンセイ</t>
    </rPh>
    <rPh sb="12" eb="13">
      <t>オコナ</t>
    </rPh>
    <rPh sb="16" eb="18">
      <t>バアイ</t>
    </rPh>
    <rPh sb="20" eb="23">
      <t>シンセイビ</t>
    </rPh>
    <rPh sb="24" eb="25">
      <t>ゾク</t>
    </rPh>
    <rPh sb="27" eb="28">
      <t>ツキ</t>
    </rPh>
    <rPh sb="30" eb="32">
      <t>シキュウ</t>
    </rPh>
    <rPh sb="33" eb="35">
      <t>カイシ</t>
    </rPh>
    <rPh sb="43" eb="45">
      <t>シンセイ</t>
    </rPh>
    <rPh sb="45" eb="47">
      <t>ウケツケ</t>
    </rPh>
    <rPh sb="47" eb="48">
      <t>ビ</t>
    </rPh>
    <rPh sb="49" eb="51">
      <t>トウガイ</t>
    </rPh>
    <rPh sb="51" eb="52">
      <t>ツキ</t>
    </rPh>
    <rPh sb="55" eb="56">
      <t>ニチ</t>
    </rPh>
    <rPh sb="56" eb="58">
      <t>イゴ</t>
    </rPh>
    <rPh sb="59" eb="61">
      <t>バアイ</t>
    </rPh>
    <rPh sb="65" eb="67">
      <t>ヨクゲツ</t>
    </rPh>
    <rPh sb="69" eb="71">
      <t>シキュウ</t>
    </rPh>
    <rPh sb="72" eb="74">
      <t>カイシ</t>
    </rPh>
    <phoneticPr fontId="2"/>
  </si>
  <si>
    <t>　当事業は、要介護者を在宅で介護している家族等に対し、経済的負担の軽減を図り、在宅生活の継続及び向上を図ることを目的としています。（入院やショートステイ等により、在宅での介護日数が月の半数以下である場合は支給対象外となります。）</t>
    <rPh sb="1" eb="2">
      <t>トウ</t>
    </rPh>
    <rPh sb="2" eb="4">
      <t>ジギョウ</t>
    </rPh>
    <rPh sb="6" eb="10">
      <t>ヨウカイゴシャ</t>
    </rPh>
    <rPh sb="11" eb="13">
      <t>ザイタク</t>
    </rPh>
    <rPh sb="14" eb="16">
      <t>カイゴ</t>
    </rPh>
    <rPh sb="20" eb="22">
      <t>カゾク</t>
    </rPh>
    <rPh sb="22" eb="23">
      <t>トウ</t>
    </rPh>
    <rPh sb="24" eb="25">
      <t>タイ</t>
    </rPh>
    <rPh sb="27" eb="30">
      <t>ケイザイテキ</t>
    </rPh>
    <rPh sb="30" eb="32">
      <t>フタン</t>
    </rPh>
    <rPh sb="33" eb="35">
      <t>ケイゲン</t>
    </rPh>
    <rPh sb="36" eb="37">
      <t>ハカ</t>
    </rPh>
    <rPh sb="39" eb="41">
      <t>ザイタク</t>
    </rPh>
    <rPh sb="41" eb="43">
      <t>セイカツ</t>
    </rPh>
    <rPh sb="44" eb="46">
      <t>ケイゾク</t>
    </rPh>
    <rPh sb="46" eb="47">
      <t>オヨ</t>
    </rPh>
    <rPh sb="48" eb="50">
      <t>コウジョウ</t>
    </rPh>
    <rPh sb="51" eb="52">
      <t>ハカ</t>
    </rPh>
    <rPh sb="56" eb="58">
      <t>モクテキ</t>
    </rPh>
    <rPh sb="66" eb="68">
      <t>ニュウイン</t>
    </rPh>
    <rPh sb="76" eb="77">
      <t>ナド</t>
    </rPh>
    <rPh sb="94" eb="96">
      <t>イカ</t>
    </rPh>
    <rPh sb="99" eb="101">
      <t>バアイ</t>
    </rPh>
    <rPh sb="102" eb="104">
      <t>シキュウ</t>
    </rPh>
    <rPh sb="104" eb="107">
      <t>タイショウガイ</t>
    </rPh>
    <phoneticPr fontId="2"/>
  </si>
  <si>
    <t>６月</t>
  </si>
  <si>
    <t>tanaka-yuki@town.mitane.akita.jp</t>
  </si>
  <si>
    <t>担当 ： 三種町福祉課地域福祉係　　田中</t>
    <rPh sb="0" eb="2">
      <t>タントウ</t>
    </rPh>
    <rPh sb="5" eb="8">
      <t>ミタネチョウ</t>
    </rPh>
    <rPh sb="8" eb="11">
      <t>フクシカ</t>
    </rPh>
    <rPh sb="11" eb="13">
      <t>チイキ</t>
    </rPh>
    <rPh sb="13" eb="15">
      <t>フクシ</t>
    </rPh>
    <rPh sb="15" eb="16">
      <t>カカリ</t>
    </rPh>
    <rPh sb="18" eb="20">
      <t>タナカ</t>
    </rPh>
    <phoneticPr fontId="2"/>
  </si>
  <si>
    <t>４</t>
  </si>
  <si>
    <t>申　　請　　者　（生　計　中　心　者）</t>
    <rPh sb="0" eb="1">
      <t>サル</t>
    </rPh>
    <rPh sb="3" eb="4">
      <t>ショウ</t>
    </rPh>
    <rPh sb="6" eb="7">
      <t>モノ</t>
    </rPh>
    <rPh sb="9" eb="10">
      <t>セイ</t>
    </rPh>
    <rPh sb="11" eb="12">
      <t>ケイ</t>
    </rPh>
    <rPh sb="13" eb="14">
      <t>ナカ</t>
    </rPh>
    <rPh sb="15" eb="16">
      <t>ココロ</t>
    </rPh>
    <rPh sb="17" eb="18">
      <t>シャ</t>
    </rPh>
    <phoneticPr fontId="2"/>
  </si>
  <si>
    <t>１月</t>
    <rPh sb="1" eb="2">
      <t>ガツ</t>
    </rPh>
    <phoneticPr fontId="2"/>
  </si>
  <si>
    <t>支給上限
月額</t>
    <rPh sb="0" eb="2">
      <t>シキュウ</t>
    </rPh>
    <rPh sb="2" eb="4">
      <t>ジョウゲン</t>
    </rPh>
    <rPh sb="5" eb="7">
      <t>ゲツガク</t>
    </rPh>
    <phoneticPr fontId="2"/>
  </si>
  <si>
    <t>計</t>
    <rPh sb="0" eb="1">
      <t>ケイ</t>
    </rPh>
    <phoneticPr fontId="2"/>
  </si>
  <si>
    <t>要介護５</t>
  </si>
  <si>
    <t>23</t>
  </si>
  <si>
    <t>そ　の　他</t>
    <rPh sb="4" eb="5">
      <t>タ</t>
    </rPh>
    <phoneticPr fontId="2"/>
  </si>
  <si>
    <t>７</t>
  </si>
  <si>
    <t>ウエスト　90～125</t>
  </si>
  <si>
    <t>男</t>
    <rPh sb="0" eb="1">
      <t>オトコ</t>
    </rPh>
    <phoneticPr fontId="2"/>
  </si>
  <si>
    <r>
      <t>※１ヵ月ごとの支給限度額は、要介護３は</t>
    </r>
    <r>
      <rPr>
        <b/>
        <sz val="11"/>
        <color theme="1"/>
        <rFont val="AR P丸ゴシック体M"/>
      </rPr>
      <t>5,000円</t>
    </r>
    <r>
      <rPr>
        <sz val="11"/>
        <color theme="1"/>
        <rFont val="ＭＳ Ｐゴシック"/>
      </rPr>
      <t>、要介護４、５は</t>
    </r>
    <r>
      <rPr>
        <b/>
        <sz val="11"/>
        <color theme="1"/>
        <rFont val="AR P丸ゴシック体M"/>
      </rPr>
      <t>6,250円</t>
    </r>
    <r>
      <rPr>
        <sz val="11"/>
        <color theme="1"/>
        <rFont val="ＭＳ Ｐゴシック"/>
      </rPr>
      <t>です。</t>
    </r>
    <rPh sb="3" eb="4">
      <t>ゲツ</t>
    </rPh>
    <rPh sb="7" eb="9">
      <t>シキュウ</t>
    </rPh>
    <rPh sb="9" eb="11">
      <t>ゲンド</t>
    </rPh>
    <rPh sb="11" eb="12">
      <t>ガク</t>
    </rPh>
    <rPh sb="14" eb="17">
      <t>ヨウカイゴ</t>
    </rPh>
    <rPh sb="24" eb="25">
      <t>エン</t>
    </rPh>
    <rPh sb="26" eb="29">
      <t>ヨウカイゴ</t>
    </rPh>
    <rPh sb="38" eb="39">
      <t>エン</t>
    </rPh>
    <phoneticPr fontId="2"/>
  </si>
  <si>
    <t>５</t>
  </si>
  <si>
    <t>ウエスト　80～115</t>
  </si>
  <si>
    <t>３０</t>
  </si>
  <si>
    <t>１４</t>
  </si>
  <si>
    <t>三種　太郎</t>
    <rPh sb="0" eb="2">
      <t>ミタネ</t>
    </rPh>
    <rPh sb="3" eb="5">
      <t>タロウ</t>
    </rPh>
    <phoneticPr fontId="2"/>
  </si>
  <si>
    <t>０１８－２４０１</t>
  </si>
  <si>
    <t>28枚</t>
    <rPh sb="2" eb="3">
      <t>マイ</t>
    </rPh>
    <phoneticPr fontId="2"/>
  </si>
  <si>
    <t>三種町鵜川字岩谷子８</t>
    <rPh sb="0" eb="3">
      <t>ミタネチョウ</t>
    </rPh>
    <rPh sb="3" eb="5">
      <t>ウカワ</t>
    </rPh>
    <rPh sb="5" eb="6">
      <t>アザ</t>
    </rPh>
    <rPh sb="6" eb="9">
      <t>イワヤコ</t>
    </rPh>
    <phoneticPr fontId="2"/>
  </si>
  <si>
    <t>長男</t>
    <rPh sb="0" eb="2">
      <t>チョウナン</t>
    </rPh>
    <phoneticPr fontId="2"/>
  </si>
  <si>
    <t>三種　一郎</t>
    <rPh sb="0" eb="2">
      <t>ミタネ</t>
    </rPh>
    <rPh sb="3" eb="5">
      <t>イチロウ</t>
    </rPh>
    <phoneticPr fontId="2"/>
  </si>
  <si>
    <t>初めて利用される方は、世帯の課税状況等確認調査の同意書を、別に提出して下さい。</t>
    <rPh sb="0" eb="1">
      <t>ハジ</t>
    </rPh>
    <rPh sb="3" eb="5">
      <t>リヨウ</t>
    </rPh>
    <rPh sb="8" eb="9">
      <t>カタ</t>
    </rPh>
    <rPh sb="11" eb="13">
      <t>セタイ</t>
    </rPh>
    <rPh sb="14" eb="16">
      <t>カゼイ</t>
    </rPh>
    <rPh sb="16" eb="18">
      <t>ジョウキョウ</t>
    </rPh>
    <rPh sb="18" eb="19">
      <t>トウ</t>
    </rPh>
    <rPh sb="19" eb="21">
      <t>カクニン</t>
    </rPh>
    <rPh sb="21" eb="23">
      <t>チョウサ</t>
    </rPh>
    <rPh sb="24" eb="27">
      <t>ドウイショ</t>
    </rPh>
    <rPh sb="29" eb="30">
      <t>ベツ</t>
    </rPh>
    <rPh sb="31" eb="33">
      <t>テイシュツ</t>
    </rPh>
    <rPh sb="35" eb="36">
      <t>クダ</t>
    </rPh>
    <phoneticPr fontId="2"/>
  </si>
  <si>
    <t>S-M</t>
  </si>
  <si>
    <t>みたね　たろう</t>
  </si>
  <si>
    <t>６</t>
  </si>
  <si>
    <t>0001234567</t>
  </si>
  <si>
    <t>３</t>
  </si>
  <si>
    <t>９月</t>
  </si>
  <si>
    <t>●●支援事業所</t>
    <rPh sb="2" eb="4">
      <t>シエン</t>
    </rPh>
    <rPh sb="4" eb="7">
      <t>ジギョウショ</t>
    </rPh>
    <phoneticPr fontId="2"/>
  </si>
  <si>
    <t>△△□□</t>
  </si>
  <si>
    <t>**-****</t>
  </si>
  <si>
    <t>サイズ（cm）</t>
  </si>
  <si>
    <t>枚数</t>
    <rPh sb="0" eb="2">
      <t>マイスウ</t>
    </rPh>
    <phoneticPr fontId="2"/>
  </si>
  <si>
    <t>1</t>
  </si>
  <si>
    <t>リフレはくパンツレギュラー</t>
  </si>
  <si>
    <t>25枚</t>
    <rPh sb="2" eb="3">
      <t>マイ</t>
    </rPh>
    <phoneticPr fontId="2"/>
  </si>
  <si>
    <t>Ｓ</t>
  </si>
  <si>
    <t>4</t>
  </si>
  <si>
    <t>ウエスト　55～75</t>
  </si>
  <si>
    <t>8</t>
  </si>
  <si>
    <t>高吸収パッド</t>
    <rPh sb="0" eb="1">
      <t>コウ</t>
    </rPh>
    <rPh sb="1" eb="3">
      <t>キュウシュウ</t>
    </rPh>
    <phoneticPr fontId="2"/>
  </si>
  <si>
    <t>22枚</t>
    <rPh sb="2" eb="3">
      <t>マイ</t>
    </rPh>
    <phoneticPr fontId="2"/>
  </si>
  <si>
    <t>2</t>
  </si>
  <si>
    <t>Ｍ</t>
  </si>
  <si>
    <t>ウエスト　65～90</t>
  </si>
  <si>
    <t>20枚</t>
    <rPh sb="2" eb="3">
      <t>マイ</t>
    </rPh>
    <phoneticPr fontId="2"/>
  </si>
  <si>
    <t>27枚</t>
    <rPh sb="2" eb="3">
      <t>マイ</t>
    </rPh>
    <phoneticPr fontId="2"/>
  </si>
  <si>
    <t>ウエスト　80～105</t>
  </si>
  <si>
    <t>33 × 45</t>
  </si>
  <si>
    <t>60枚
×2ﾊﾟｯｸ</t>
    <rPh sb="2" eb="3">
      <t>マイ</t>
    </rPh>
    <phoneticPr fontId="2"/>
  </si>
  <si>
    <t>18枚</t>
    <rPh sb="2" eb="3">
      <t>マイ</t>
    </rPh>
    <phoneticPr fontId="2"/>
  </si>
  <si>
    <t>ＬＬ</t>
  </si>
  <si>
    <t>16枚</t>
    <rPh sb="2" eb="3">
      <t>マイ</t>
    </rPh>
    <phoneticPr fontId="2"/>
  </si>
  <si>
    <t>5</t>
  </si>
  <si>
    <t>リフレはくパンツ夜用スーパー</t>
    <rPh sb="8" eb="10">
      <t>ヨルヨウ</t>
    </rPh>
    <phoneticPr fontId="2"/>
  </si>
  <si>
    <t>ウエスト　70～95</t>
  </si>
  <si>
    <t>6</t>
  </si>
  <si>
    <t>7</t>
  </si>
  <si>
    <t>サルバやわ楽パンツ</t>
    <rPh sb="5" eb="6">
      <t>ラク</t>
    </rPh>
    <phoneticPr fontId="2"/>
  </si>
  <si>
    <t>26枚</t>
    <rPh sb="2" eb="3">
      <t>マイ</t>
    </rPh>
    <phoneticPr fontId="2"/>
  </si>
  <si>
    <t>ウエスト　60～90</t>
  </si>
  <si>
    <t>24枚</t>
    <rPh sb="2" eb="3">
      <t>マイ</t>
    </rPh>
    <phoneticPr fontId="2"/>
  </si>
  <si>
    <t>9</t>
  </si>
  <si>
    <t>28</t>
  </si>
  <si>
    <t>10</t>
  </si>
  <si>
    <t>テープ止めタイプ</t>
    <rPh sb="3" eb="4">
      <t>ト</t>
    </rPh>
    <phoneticPr fontId="2"/>
  </si>
  <si>
    <t>リフレ簡単テープ止め横モレ防止</t>
    <rPh sb="3" eb="5">
      <t>カンタン</t>
    </rPh>
    <rPh sb="8" eb="9">
      <t>ト</t>
    </rPh>
    <rPh sb="10" eb="11">
      <t>ヨコ</t>
    </rPh>
    <rPh sb="13" eb="15">
      <t>ボウシ</t>
    </rPh>
    <phoneticPr fontId="2"/>
  </si>
  <si>
    <t>ヒップ　57～92</t>
  </si>
  <si>
    <t>34枚</t>
    <rPh sb="2" eb="3">
      <t>マイ</t>
    </rPh>
    <phoneticPr fontId="2"/>
  </si>
  <si>
    <t>12</t>
  </si>
  <si>
    <t>小さめ
Ｍ</t>
    <rPh sb="0" eb="1">
      <t>チイ</t>
    </rPh>
    <phoneticPr fontId="2"/>
  </si>
  <si>
    <t>ヒップ　65～100</t>
  </si>
  <si>
    <t>32枚</t>
    <rPh sb="2" eb="3">
      <t>マイ</t>
    </rPh>
    <phoneticPr fontId="2"/>
  </si>
  <si>
    <t>13</t>
  </si>
  <si>
    <t>ヒップ　77～110</t>
  </si>
  <si>
    <t>30枚</t>
    <rPh sb="2" eb="3">
      <t>マイ</t>
    </rPh>
    <phoneticPr fontId="2"/>
  </si>
  <si>
    <t>小さめ
Ｌ</t>
    <rPh sb="0" eb="1">
      <t>チイ</t>
    </rPh>
    <phoneticPr fontId="2"/>
  </si>
  <si>
    <t>ヒップ　85～120</t>
  </si>
  <si>
    <t>100枚</t>
    <rPh sb="3" eb="4">
      <t>マイ</t>
    </rPh>
    <phoneticPr fontId="2"/>
  </si>
  <si>
    <t>15</t>
  </si>
  <si>
    <t>ヒップ　92～130</t>
  </si>
  <si>
    <t>16</t>
  </si>
  <si>
    <t>ヒップ　60～85</t>
  </si>
  <si>
    <t>M-L</t>
  </si>
  <si>
    <t>ヒップ　80～110</t>
  </si>
  <si>
    <t>ヒップ　90～125</t>
  </si>
  <si>
    <t>フラットタイプ</t>
  </si>
  <si>
    <t>ﾚｷﾞｭﾗｰ</t>
  </si>
  <si>
    <t>21</t>
  </si>
  <si>
    <t>22</t>
  </si>
  <si>
    <t>ﾜｲﾄﾞ</t>
  </si>
  <si>
    <t>45 × 60</t>
  </si>
  <si>
    <t>38-3</t>
  </si>
  <si>
    <t>50枚</t>
    <rPh sb="2" eb="3">
      <t>マイ</t>
    </rPh>
    <phoneticPr fontId="2"/>
  </si>
  <si>
    <t>ｽｰﾊﾟｰ
ﾜｲﾄﾞ</t>
  </si>
  <si>
    <t>24</t>
  </si>
  <si>
    <t>リフレやわらかぴったりパッド</t>
  </si>
  <si>
    <t>16　×　46</t>
  </si>
  <si>
    <t>25</t>
  </si>
  <si>
    <t>26　×　56</t>
  </si>
  <si>
    <t>ｽｰﾊﾟｰ</t>
  </si>
  <si>
    <t>26</t>
  </si>
  <si>
    <t>リフレパッドタイプ 男女兼用 レギュラー</t>
    <rPh sb="10" eb="12">
      <t>ダンジョ</t>
    </rPh>
    <rPh sb="12" eb="14">
      <t>ケンヨウ</t>
    </rPh>
    <phoneticPr fontId="2"/>
  </si>
  <si>
    <t>21　×　48</t>
  </si>
  <si>
    <t>サルバ尿取りパッドスーパー 女性用</t>
    <rPh sb="3" eb="4">
      <t>ニョウ</t>
    </rPh>
    <rPh sb="4" eb="5">
      <t>ト</t>
    </rPh>
    <rPh sb="14" eb="17">
      <t>ジョセイヨウ</t>
    </rPh>
    <phoneticPr fontId="2"/>
  </si>
  <si>
    <t>27</t>
  </si>
  <si>
    <t>22　×　40</t>
  </si>
  <si>
    <t>29</t>
  </si>
  <si>
    <t>口腔用歯磨きティッシュ　ハビナース歯みがきティッシュ</t>
    <rPh sb="0" eb="2">
      <t>コウクウ</t>
    </rPh>
    <rPh sb="2" eb="3">
      <t>ヨウ</t>
    </rPh>
    <rPh sb="3" eb="5">
      <t>ハミガ</t>
    </rPh>
    <rPh sb="17" eb="18">
      <t>ハ</t>
    </rPh>
    <phoneticPr fontId="2"/>
  </si>
  <si>
    <t>30</t>
  </si>
  <si>
    <t>サルバフレーヌケア デイロング</t>
  </si>
  <si>
    <t>８月</t>
  </si>
  <si>
    <t>28　×　64</t>
  </si>
  <si>
    <t>32</t>
  </si>
  <si>
    <t>サルバフレーヌケア スーパーロング</t>
  </si>
  <si>
    <t>33</t>
  </si>
  <si>
    <t>サルバフレーヌケア ストロング</t>
  </si>
  <si>
    <t>ライフリー一晩中安心さらさらパッドウルトラ</t>
    <rPh sb="5" eb="7">
      <t>ヒトバン</t>
    </rPh>
    <rPh sb="7" eb="8">
      <t>チュウ</t>
    </rPh>
    <rPh sb="8" eb="10">
      <t>アンシン</t>
    </rPh>
    <phoneticPr fontId="2"/>
  </si>
  <si>
    <t>28　×　60</t>
  </si>
  <si>
    <t>35</t>
  </si>
  <si>
    <t>清拭用タオル
サルバお肌にやさしいぬれタオル</t>
    <rPh sb="0" eb="1">
      <t>キヨシ</t>
    </rPh>
    <rPh sb="1" eb="2">
      <t>フ</t>
    </rPh>
    <rPh sb="2" eb="3">
      <t>ヨウ</t>
    </rPh>
    <phoneticPr fontId="2"/>
  </si>
  <si>
    <t>36</t>
  </si>
  <si>
    <t>19　×　13</t>
  </si>
  <si>
    <t>90枚</t>
    <rPh sb="2" eb="3">
      <t>マイ</t>
    </rPh>
    <phoneticPr fontId="2"/>
  </si>
  <si>
    <t>50本
×2箱</t>
    <rPh sb="2" eb="3">
      <t>ホン</t>
    </rPh>
    <rPh sb="6" eb="7">
      <t>ハコ</t>
    </rPh>
    <phoneticPr fontId="2"/>
  </si>
  <si>
    <t>38-1</t>
  </si>
  <si>
    <t>38-2</t>
  </si>
  <si>
    <t>使い捨て手袋　Ｊ-グローブ ECO 粉無</t>
    <rPh sb="19" eb="20">
      <t>ナ</t>
    </rPh>
    <phoneticPr fontId="2"/>
  </si>
  <si>
    <t>42枚</t>
    <rPh sb="2" eb="3">
      <t>マイ</t>
    </rPh>
    <phoneticPr fontId="2"/>
  </si>
  <si>
    <t>60枚</t>
    <rPh sb="2" eb="3">
      <t>マイ</t>
    </rPh>
    <phoneticPr fontId="2"/>
  </si>
  <si>
    <t>口腔用ブラシ　デントスワブ プラ軸</t>
    <rPh sb="0" eb="3">
      <t>コウクウヨウ</t>
    </rPh>
    <rPh sb="16" eb="17">
      <t>ジク</t>
    </rPh>
    <phoneticPr fontId="2"/>
  </si>
  <si>
    <t>４月</t>
    <rPh sb="1" eb="2">
      <t>ガツ</t>
    </rPh>
    <phoneticPr fontId="2"/>
  </si>
  <si>
    <t>１０月</t>
    <rPh sb="2" eb="3">
      <t>ガツ</t>
    </rPh>
    <phoneticPr fontId="2"/>
  </si>
  <si>
    <t>１１月</t>
  </si>
  <si>
    <t>２月</t>
  </si>
  <si>
    <t>１２月</t>
  </si>
  <si>
    <t>　　月</t>
    <rPh sb="2" eb="3">
      <t>ガツ</t>
    </rPh>
    <phoneticPr fontId="2"/>
  </si>
  <si>
    <t>20</t>
  </si>
  <si>
    <t>37-1</t>
  </si>
  <si>
    <t>37-3</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</si>
</sst>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411]ge\.m\.d;@"/>
    <numFmt numFmtId="178" formatCode="0_);[Red]\(0\)"/>
    <numFmt numFmtId="179" formatCode="[$-411]ggge&quot;年&quot;m&quot;月&quot;d&quot;日&quot;;@"/>
    <numFmt numFmtId="180" formatCode="m&quot;月&quot;d&quot;日&quot;;@"/>
    <numFmt numFmtId="181" formatCode="#,##0_);[Red]\(#,##0\)"/>
  </numFmts>
  <fonts count="18">
    <font>
      <sz val="11"/>
      <color theme="1"/>
      <name val="ＭＳ Ｐゴシック"/>
      <family val="3"/>
      <scheme val="minor"/>
    </font>
    <font>
      <sz val="11"/>
      <color auto="1"/>
      <name val="ＭＳ Ｐ明朝"/>
      <family val="1"/>
    </font>
    <font>
      <sz val="6"/>
      <color auto="1"/>
      <name val="ＭＳ Ｐゴシック"/>
      <family val="3"/>
      <scheme val="minor"/>
    </font>
    <font>
      <b/>
      <sz val="11"/>
      <color theme="1"/>
      <name val="ＭＳ Ｐゴシック"/>
      <family val="3"/>
      <scheme val="minor"/>
    </font>
    <font>
      <sz val="11"/>
      <color rgb="FF000099"/>
      <name val="ＭＳ Ｐゴシック"/>
      <family val="3"/>
      <scheme val="minor"/>
    </font>
    <font>
      <sz val="11"/>
      <color theme="1"/>
      <name val="ＭＳ Ｐゴシック"/>
      <family val="3"/>
      <scheme val="minor"/>
    </font>
    <font>
      <sz val="11"/>
      <color rgb="FF0070C0"/>
      <name val="ＭＳ Ｐゴシック"/>
      <family val="3"/>
      <scheme val="minor"/>
    </font>
    <font>
      <sz val="9"/>
      <color theme="1"/>
      <name val="ＭＳ Ｐゴシック"/>
      <family val="3"/>
      <scheme val="minor"/>
    </font>
    <font>
      <sz val="11"/>
      <color theme="1"/>
      <name val="ＭＳ 明朝"/>
      <family val="1"/>
    </font>
    <font>
      <sz val="9"/>
      <color theme="1"/>
      <name val="ＭＳ 明朝"/>
      <family val="1"/>
    </font>
    <font>
      <sz val="12"/>
      <color theme="1"/>
      <name val="ＭＳ 明朝"/>
      <family val="1"/>
    </font>
    <font>
      <sz val="11"/>
      <color theme="1"/>
      <name val="ＭＳ Ｐゴシック"/>
      <family val="3"/>
      <scheme val="minor"/>
    </font>
    <font>
      <sz val="11"/>
      <color theme="1"/>
      <name val="HG丸ｺﾞｼｯｸM-PRO"/>
      <family val="3"/>
    </font>
    <font>
      <sz val="16"/>
      <color theme="1"/>
      <name val="ＭＳ Ｐゴシック"/>
      <family val="3"/>
    </font>
    <font>
      <sz val="14"/>
      <color theme="1"/>
      <name val="ＭＳ Ｐゴシック"/>
      <family val="3"/>
      <scheme val="major"/>
    </font>
    <font>
      <sz val="12"/>
      <color theme="1"/>
      <name val="ＭＳ Ｐゴシック"/>
      <family val="3"/>
      <scheme val="minor"/>
    </font>
    <font>
      <sz val="9"/>
      <color theme="1"/>
      <name val="ＭＳ Ｐゴシック"/>
      <family val="3"/>
      <scheme val="minor"/>
    </font>
    <font>
      <b/>
      <sz val="11"/>
      <color theme="1"/>
      <name val="ＭＳ Ｐゴシック"/>
      <family val="3"/>
      <scheme val="minor"/>
    </font>
  </fonts>
  <fills count="4">
    <fill>
      <patternFill patternType="none"/>
    </fill>
    <fill>
      <patternFill patternType="gray125"/>
    </fill>
    <fill>
      <patternFill patternType="solid">
        <fgColor theme="9" tint="0.6"/>
        <bgColor indexed="64"/>
      </patternFill>
    </fill>
    <fill>
      <patternFill patternType="solid">
        <fgColor theme="8" tint="0.8"/>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indexed="64"/>
      </top>
      <bottom/>
      <diagonal/>
    </border>
    <border>
      <left/>
      <right/>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indexed="64"/>
      </right>
      <top style="thin">
        <color indexed="64"/>
      </top>
      <bottom style="thin">
        <color indexed="64"/>
      </bottom>
      <diagonal/>
    </border>
    <border>
      <left style="hair">
        <color auto="1"/>
      </left>
      <right style="hair">
        <color auto="1"/>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auto="1"/>
      </right>
      <top style="thin">
        <color auto="1"/>
      </top>
      <bottom style="hair">
        <color auto="1"/>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bottom/>
      <diagonal/>
    </border>
    <border>
      <left/>
      <right/>
      <top/>
      <bottom style="dotted">
        <color auto="1"/>
      </bottom>
      <diagonal/>
    </border>
    <border>
      <left/>
      <right/>
      <top style="dotted">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0" borderId="0"/>
    <xf numFmtId="38" fontId="5" fillId="0" borderId="0" applyFont="0" applyFill="0" applyBorder="0" applyAlignment="0" applyProtection="0">
      <alignment vertical="center"/>
    </xf>
  </cellStyleXfs>
  <cellXfs count="327">
    <xf numFmtId="0" fontId="0" fillId="0" borderId="0" xfId="0"/>
    <xf numFmtId="0" fontId="0" fillId="0" borderId="0" xfId="0" applyAlignment="1">
      <alignment vertical="top"/>
    </xf>
    <xf numFmtId="0" fontId="0" fillId="0" borderId="0" xfId="0" applyAlignment="1">
      <alignment vertical="top" shrinkToFit="1"/>
    </xf>
    <xf numFmtId="0" fontId="3" fillId="0" borderId="0" xfId="0" applyFont="1" applyAlignment="1">
      <alignment vertical="top" shrinkToFit="1"/>
    </xf>
    <xf numFmtId="0" fontId="0" fillId="0" borderId="0" xfId="0" applyAlignment="1">
      <alignment vertical="top" wrapText="1"/>
    </xf>
    <xf numFmtId="0" fontId="0" fillId="0" borderId="0" xfId="0" applyAlignment="1">
      <alignment horizontal="left" vertical="top" wrapText="1"/>
    </xf>
    <xf numFmtId="0" fontId="4" fillId="0" borderId="0" xfId="0" applyFont="1" applyAlignment="1">
      <alignment vertical="top"/>
    </xf>
    <xf numFmtId="176" fontId="0" fillId="0" borderId="0" xfId="0" applyNumberFormat="1" applyAlignment="1">
      <alignment vertical="center"/>
    </xf>
    <xf numFmtId="49" fontId="0" fillId="0" borderId="0" xfId="0" applyNumberFormat="1" applyAlignment="1">
      <alignment horizontal="center" vertical="center" shrinkToFit="1"/>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shrinkToFit="1"/>
    </xf>
    <xf numFmtId="177" fontId="0" fillId="0" borderId="0" xfId="0" applyNumberFormat="1" applyAlignment="1">
      <alignment vertical="center"/>
    </xf>
    <xf numFmtId="178" fontId="0" fillId="0" borderId="0" xfId="0" applyNumberFormat="1" applyAlignment="1">
      <alignment horizontal="center" vertical="center"/>
    </xf>
    <xf numFmtId="0" fontId="0" fillId="0" borderId="0" xfId="0" applyAlignment="1">
      <alignment horizontal="center" vertical="center"/>
    </xf>
    <xf numFmtId="179" fontId="0" fillId="0" borderId="0" xfId="0" applyNumberFormat="1" applyAlignment="1">
      <alignment horizontal="center" vertical="center" shrinkToFit="1"/>
    </xf>
    <xf numFmtId="38" fontId="0" fillId="0" borderId="0" xfId="2" applyFont="1" applyAlignment="1">
      <alignment horizontal="center" vertical="center"/>
    </xf>
    <xf numFmtId="176" fontId="0" fillId="2" borderId="1" xfId="0" applyNumberFormat="1" applyFill="1" applyBorder="1" applyAlignment="1">
      <alignment horizontal="center" vertical="center"/>
    </xf>
    <xf numFmtId="176" fontId="0" fillId="0" borderId="2" xfId="0" applyNumberFormat="1" applyBorder="1" applyAlignment="1">
      <alignment vertical="center"/>
    </xf>
    <xf numFmtId="176" fontId="0" fillId="0" borderId="3" xfId="0" applyNumberFormat="1" applyBorder="1" applyAlignment="1">
      <alignment vertical="center"/>
    </xf>
    <xf numFmtId="176" fontId="0" fillId="0" borderId="4" xfId="0" applyNumberFormat="1" applyBorder="1" applyAlignment="1">
      <alignment vertical="center"/>
    </xf>
    <xf numFmtId="176" fontId="0" fillId="0" borderId="0" xfId="0" applyNumberFormat="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1" xfId="0" applyNumberFormat="1" applyFill="1" applyBorder="1" applyAlignment="1">
      <alignment horizontal="center" vertical="center" shrinkToFit="1"/>
    </xf>
    <xf numFmtId="49" fontId="6" fillId="0" borderId="7" xfId="0" applyNumberFormat="1" applyFon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8"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2" borderId="10" xfId="0" applyNumberFormat="1" applyFill="1" applyBorder="1" applyAlignment="1">
      <alignment horizontal="center" vertical="center"/>
    </xf>
    <xf numFmtId="49" fontId="0" fillId="2" borderId="11"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6"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2" borderId="15" xfId="0" applyNumberFormat="1" applyFill="1" applyBorder="1" applyAlignment="1">
      <alignment horizontal="center" vertical="center"/>
    </xf>
    <xf numFmtId="49" fontId="6" fillId="0" borderId="16" xfId="0" applyNumberFormat="1" applyFont="1" applyBorder="1" applyAlignment="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179" fontId="6" fillId="0" borderId="7" xfId="0" applyNumberFormat="1" applyFont="1" applyBorder="1" applyAlignment="1">
      <alignment vertical="center"/>
    </xf>
    <xf numFmtId="179" fontId="0" fillId="0" borderId="8" xfId="0" applyNumberFormat="1" applyBorder="1" applyAlignment="1">
      <alignment vertical="center"/>
    </xf>
    <xf numFmtId="179" fontId="0" fillId="0" borderId="7" xfId="0" applyNumberForma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6"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1" xfId="0" applyFill="1" applyBorder="1" applyAlignment="1">
      <alignment horizontal="center" vertical="center" shrinkToFit="1"/>
    </xf>
    <xf numFmtId="0" fontId="6" fillId="0" borderId="19" xfId="0" applyFont="1"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0" fillId="0" borderId="21" xfId="0" applyBorder="1" applyAlignment="1">
      <alignment vertical="center" shrinkToFit="1"/>
    </xf>
    <xf numFmtId="0" fontId="7" fillId="3" borderId="1" xfId="0" applyFont="1" applyFill="1" applyBorder="1" applyAlignment="1">
      <alignment horizontal="center" vertical="center" wrapText="1"/>
    </xf>
    <xf numFmtId="0" fontId="6" fillId="0" borderId="24" xfId="0" applyFont="1" applyBorder="1" applyAlignment="1">
      <alignment vertical="center"/>
    </xf>
    <xf numFmtId="0" fontId="0" fillId="0" borderId="25"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7" xfId="0" applyFill="1" applyBorder="1" applyAlignment="1">
      <alignment horizontal="center" vertical="center"/>
    </xf>
    <xf numFmtId="0" fontId="6" fillId="0" borderId="12" xfId="0" applyFont="1"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6" fillId="2" borderId="19" xfId="0" applyFont="1" applyFill="1" applyBorder="1" applyAlignment="1">
      <alignment vertical="center"/>
    </xf>
    <xf numFmtId="0" fontId="0" fillId="2" borderId="19" xfId="0" applyFill="1" applyBorder="1" applyAlignment="1">
      <alignment vertical="center"/>
    </xf>
    <xf numFmtId="0" fontId="0" fillId="2" borderId="28" xfId="0" applyFill="1" applyBorder="1" applyAlignment="1">
      <alignment vertical="center"/>
    </xf>
    <xf numFmtId="177" fontId="0" fillId="2" borderId="1" xfId="0" applyNumberFormat="1" applyFill="1" applyBorder="1" applyAlignment="1">
      <alignment horizontal="center" vertical="center"/>
    </xf>
    <xf numFmtId="177" fontId="6" fillId="0" borderId="19" xfId="0" applyNumberFormat="1" applyFont="1" applyBorder="1" applyAlignment="1">
      <alignment horizontal="right" vertical="center"/>
    </xf>
    <xf numFmtId="177" fontId="0" fillId="0" borderId="20" xfId="0" applyNumberFormat="1" applyBorder="1" applyAlignment="1">
      <alignment vertical="center"/>
    </xf>
    <xf numFmtId="177" fontId="0" fillId="0" borderId="19" xfId="0" applyNumberFormat="1" applyBorder="1" applyAlignment="1">
      <alignment vertical="center"/>
    </xf>
    <xf numFmtId="177" fontId="0" fillId="0" borderId="20" xfId="0" applyNumberFormat="1" applyBorder="1" applyAlignment="1">
      <alignment horizontal="right" vertical="center"/>
    </xf>
    <xf numFmtId="177" fontId="0" fillId="0" borderId="21" xfId="0" applyNumberFormat="1" applyBorder="1" applyAlignment="1">
      <alignment vertical="center"/>
    </xf>
    <xf numFmtId="177" fontId="0" fillId="0" borderId="0" xfId="0" applyNumberFormat="1" applyAlignment="1">
      <alignment horizontal="center" vertical="center"/>
    </xf>
    <xf numFmtId="178" fontId="0" fillId="2" borderId="1" xfId="0" applyNumberFormat="1" applyFill="1" applyBorder="1" applyAlignment="1">
      <alignment horizontal="center" vertical="center"/>
    </xf>
    <xf numFmtId="178" fontId="0" fillId="2" borderId="19" xfId="0" applyNumberFormat="1" applyFill="1" applyBorder="1" applyAlignment="1">
      <alignment horizontal="center" vertical="center"/>
    </xf>
    <xf numFmtId="178" fontId="0" fillId="2" borderId="20" xfId="0" applyNumberFormat="1" applyFill="1" applyBorder="1" applyAlignment="1">
      <alignment horizontal="center" vertical="center"/>
    </xf>
    <xf numFmtId="178" fontId="0" fillId="2" borderId="21" xfId="0" applyNumberFormat="1" applyFill="1" applyBorder="1" applyAlignment="1">
      <alignment horizontal="center" vertical="center"/>
    </xf>
    <xf numFmtId="0" fontId="0" fillId="2" borderId="15" xfId="0" applyFill="1" applyBorder="1" applyAlignment="1">
      <alignment horizontal="center" vertical="center"/>
    </xf>
    <xf numFmtId="0" fontId="6" fillId="0" borderId="29" xfId="0" applyFont="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179" fontId="0" fillId="2" borderId="32" xfId="0" applyNumberFormat="1" applyFill="1" applyBorder="1" applyAlignment="1">
      <alignment horizontal="center" vertical="center" shrinkToFit="1"/>
    </xf>
    <xf numFmtId="179" fontId="0" fillId="2" borderId="33" xfId="0" applyNumberFormat="1" applyFill="1" applyBorder="1" applyAlignment="1">
      <alignment horizontal="center" vertical="center" shrinkToFit="1"/>
    </xf>
    <xf numFmtId="179" fontId="0" fillId="2" borderId="34" xfId="0" applyNumberFormat="1" applyFill="1" applyBorder="1" applyAlignment="1">
      <alignment horizontal="center" vertical="center" shrinkToFit="1"/>
    </xf>
    <xf numFmtId="179" fontId="0" fillId="2" borderId="2" xfId="0" applyNumberFormat="1" applyFill="1" applyBorder="1" applyAlignment="1">
      <alignment horizontal="center" vertical="center" shrinkToFit="1"/>
    </xf>
    <xf numFmtId="179" fontId="0" fillId="2" borderId="4" xfId="0" applyNumberFormat="1" applyFill="1" applyBorder="1" applyAlignment="1">
      <alignment horizontal="center" vertical="center" shrinkToFit="1"/>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2" borderId="35" xfId="0" applyFill="1" applyBorder="1" applyAlignment="1">
      <alignment horizontal="center" vertical="center"/>
    </xf>
    <xf numFmtId="49" fontId="0" fillId="0" borderId="17" xfId="0" applyNumberFormat="1" applyBorder="1" applyAlignment="1">
      <alignment vertical="center"/>
    </xf>
    <xf numFmtId="49" fontId="0" fillId="0" borderId="18" xfId="0" applyNumberFormat="1" applyBorder="1" applyAlignment="1">
      <alignment vertical="center"/>
    </xf>
    <xf numFmtId="49" fontId="6" fillId="0" borderId="7"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7" xfId="0" applyNumberFormat="1" applyBorder="1" applyAlignment="1">
      <alignment horizontal="center" vertical="center"/>
    </xf>
    <xf numFmtId="49" fontId="0" fillId="0" borderId="9" xfId="0" applyNumberFormat="1" applyBorder="1" applyAlignment="1">
      <alignment horizontal="center" vertical="center"/>
    </xf>
    <xf numFmtId="49" fontId="0" fillId="2" borderId="35" xfId="0" applyNumberFormat="1" applyFill="1" applyBorder="1" applyAlignment="1">
      <alignment horizontal="center" vertical="center"/>
    </xf>
    <xf numFmtId="49" fontId="6" fillId="0" borderId="19" xfId="0" applyNumberFormat="1" applyFont="1" applyBorder="1" applyAlignment="1">
      <alignment horizontal="center" vertical="center"/>
    </xf>
    <xf numFmtId="49" fontId="0" fillId="0" borderId="20" xfId="0" applyNumberFormat="1" applyBorder="1" applyAlignment="1">
      <alignment horizontal="center" vertical="center"/>
    </xf>
    <xf numFmtId="49" fontId="0" fillId="0" borderId="19" xfId="0" applyNumberFormat="1" applyBorder="1" applyAlignment="1">
      <alignment horizontal="center" vertical="center"/>
    </xf>
    <xf numFmtId="49" fontId="0" fillId="0" borderId="21" xfId="0" applyNumberFormat="1" applyBorder="1" applyAlignment="1">
      <alignment horizontal="center" vertical="center"/>
    </xf>
    <xf numFmtId="49" fontId="0" fillId="2" borderId="27" xfId="0" applyNumberFormat="1" applyFill="1" applyBorder="1" applyAlignment="1">
      <alignment horizontal="center" vertical="center"/>
    </xf>
    <xf numFmtId="49" fontId="6" fillId="0" borderId="36" xfId="0" applyNumberFormat="1" applyFont="1" applyBorder="1" applyAlignment="1">
      <alignment horizontal="center" vertical="center"/>
    </xf>
    <xf numFmtId="49" fontId="0" fillId="0" borderId="36" xfId="0" applyNumberFormat="1" applyBorder="1" applyAlignment="1">
      <alignment horizontal="center" vertical="center"/>
    </xf>
    <xf numFmtId="49" fontId="6" fillId="0" borderId="37" xfId="0" applyNumberFormat="1" applyFont="1" applyBorder="1" applyAlignment="1">
      <alignment horizontal="center" vertical="center"/>
    </xf>
    <xf numFmtId="49" fontId="0" fillId="0" borderId="25" xfId="0" applyNumberFormat="1" applyBorder="1" applyAlignment="1">
      <alignment horizontal="center" vertical="center"/>
    </xf>
    <xf numFmtId="49" fontId="0" fillId="0" borderId="37" xfId="0" applyNumberFormat="1" applyBorder="1" applyAlignment="1">
      <alignment horizontal="center" vertical="center"/>
    </xf>
    <xf numFmtId="49" fontId="0" fillId="0" borderId="26" xfId="0" applyNumberFormat="1" applyBorder="1" applyAlignment="1">
      <alignment horizontal="center" vertical="center"/>
    </xf>
    <xf numFmtId="0" fontId="0" fillId="0" borderId="33" xfId="0" applyBorder="1" applyAlignment="1">
      <alignment horizontal="center" vertical="center"/>
    </xf>
    <xf numFmtId="179" fontId="0" fillId="0" borderId="33" xfId="0" applyNumberFormat="1" applyBorder="1" applyAlignment="1">
      <alignment horizontal="center" vertical="center" shrinkToFit="1"/>
    </xf>
    <xf numFmtId="179" fontId="0" fillId="0" borderId="3" xfId="0" applyNumberFormat="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xf>
    <xf numFmtId="38" fontId="0" fillId="2" borderId="1" xfId="2" applyFont="1" applyFill="1" applyBorder="1" applyAlignment="1">
      <alignment horizontal="center" vertical="center" wrapText="1"/>
    </xf>
    <xf numFmtId="38" fontId="0" fillId="2" borderId="38" xfId="2" applyFont="1" applyFill="1" applyBorder="1" applyAlignment="1">
      <alignment horizontal="right" vertical="center"/>
    </xf>
    <xf numFmtId="38" fontId="0" fillId="2" borderId="3" xfId="2" applyFont="1" applyFill="1" applyBorder="1" applyAlignment="1">
      <alignment horizontal="right" vertical="center"/>
    </xf>
    <xf numFmtId="38" fontId="0" fillId="2" borderId="4" xfId="2" applyFont="1" applyFill="1" applyBorder="1" applyAlignment="1">
      <alignment horizontal="right" vertical="center"/>
    </xf>
    <xf numFmtId="38" fontId="0" fillId="2" borderId="39" xfId="2" applyFont="1" applyFill="1" applyBorder="1" applyAlignment="1">
      <alignment horizontal="center" vertical="center"/>
    </xf>
    <xf numFmtId="38" fontId="0" fillId="0" borderId="40" xfId="2" applyFont="1" applyBorder="1" applyAlignment="1">
      <alignment horizontal="right" vertical="center"/>
    </xf>
    <xf numFmtId="38" fontId="0" fillId="0" borderId="8" xfId="2" applyFont="1" applyBorder="1" applyAlignment="1">
      <alignment horizontal="right" vertical="center"/>
    </xf>
    <xf numFmtId="38" fontId="0" fillId="0" borderId="9" xfId="2" applyFont="1" applyBorder="1" applyAlignment="1">
      <alignment horizontal="right" vertical="center"/>
    </xf>
    <xf numFmtId="38" fontId="0" fillId="2" borderId="41" xfId="2" applyFont="1" applyFill="1" applyBorder="1" applyAlignment="1">
      <alignment horizontal="center" vertical="center"/>
    </xf>
    <xf numFmtId="38" fontId="0" fillId="0" borderId="42" xfId="2" applyFont="1" applyBorder="1" applyAlignment="1">
      <alignment horizontal="right" vertical="center"/>
    </xf>
    <xf numFmtId="38" fontId="0" fillId="0" borderId="20" xfId="2" applyFont="1" applyBorder="1" applyAlignment="1">
      <alignment horizontal="right" vertical="center"/>
    </xf>
    <xf numFmtId="38" fontId="0" fillId="0" borderId="21" xfId="2" applyFont="1" applyBorder="1" applyAlignment="1">
      <alignment horizontal="right" vertical="center"/>
    </xf>
    <xf numFmtId="38" fontId="0" fillId="2" borderId="43" xfId="2" applyFont="1" applyFill="1" applyBorder="1" applyAlignment="1">
      <alignment horizontal="center" vertical="center"/>
    </xf>
    <xf numFmtId="38" fontId="0" fillId="2" borderId="44" xfId="2" applyFont="1" applyFill="1" applyBorder="1" applyAlignment="1">
      <alignment horizontal="right" vertical="center"/>
    </xf>
    <xf numFmtId="38" fontId="0" fillId="2" borderId="25" xfId="2" applyFont="1" applyFill="1" applyBorder="1" applyAlignment="1">
      <alignment horizontal="right" vertical="center"/>
    </xf>
    <xf numFmtId="38" fontId="0" fillId="2" borderId="26" xfId="2" applyFont="1" applyFill="1" applyBorder="1" applyAlignment="1">
      <alignment horizontal="righ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 xfId="0" applyBorder="1" applyAlignment="1">
      <alignment vertical="center"/>
    </xf>
    <xf numFmtId="0" fontId="1" fillId="0" borderId="45" xfId="1" applyBorder="1" applyAlignment="1">
      <alignment horizontal="center" vertical="center"/>
    </xf>
    <xf numFmtId="0" fontId="1" fillId="0" borderId="46" xfId="1" applyBorder="1" applyAlignment="1">
      <alignment horizontal="center" vertical="center"/>
    </xf>
    <xf numFmtId="0" fontId="1" fillId="0" borderId="47" xfId="1" applyBorder="1" applyAlignment="1">
      <alignment horizontal="center" vertical="center"/>
    </xf>
    <xf numFmtId="0" fontId="1" fillId="0" borderId="48" xfId="1" applyBorder="1" applyAlignment="1">
      <alignment horizontal="center" vertical="center"/>
    </xf>
    <xf numFmtId="38" fontId="0" fillId="0" borderId="1" xfId="2" applyFont="1" applyBorder="1" applyAlignment="1">
      <alignment horizontal="right" vertical="center"/>
    </xf>
    <xf numFmtId="0" fontId="1" fillId="0" borderId="49" xfId="1" applyBorder="1" applyAlignment="1">
      <alignment horizontal="center" vertical="center"/>
    </xf>
    <xf numFmtId="0" fontId="1" fillId="0" borderId="50" xfId="1" applyBorder="1" applyAlignment="1">
      <alignment horizontal="center" vertical="center"/>
    </xf>
    <xf numFmtId="0" fontId="1" fillId="0" borderId="51" xfId="1" applyBorder="1" applyAlignment="1">
      <alignment horizontal="center" vertical="center"/>
    </xf>
    <xf numFmtId="0" fontId="1" fillId="0" borderId="52" xfId="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180" fontId="8" fillId="0" borderId="0" xfId="0" applyNumberFormat="1" applyFont="1" applyAlignment="1">
      <alignment horizontal="right" vertical="center"/>
    </xf>
    <xf numFmtId="0" fontId="8" fillId="0" borderId="5" xfId="0" applyFont="1" applyBorder="1" applyAlignment="1">
      <alignment horizontal="center"/>
    </xf>
    <xf numFmtId="0" fontId="8" fillId="0" borderId="53" xfId="0" applyFont="1" applyBorder="1" applyAlignment="1">
      <alignment horizontal="center"/>
    </xf>
    <xf numFmtId="0" fontId="8" fillId="0" borderId="53" xfId="0" applyFont="1" applyBorder="1" applyAlignment="1">
      <alignment horizontal="left" vertical="top" wrapText="1"/>
    </xf>
    <xf numFmtId="0" fontId="8" fillId="0" borderId="15"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3" xfId="0" applyFont="1" applyBorder="1" applyAlignment="1">
      <alignment vertical="center"/>
    </xf>
    <xf numFmtId="0" fontId="8" fillId="0" borderId="6" xfId="0" applyFont="1" applyBorder="1" applyAlignment="1">
      <alignment vertical="center"/>
    </xf>
    <xf numFmtId="0" fontId="8" fillId="0" borderId="54" xfId="0" applyFont="1" applyBorder="1" applyAlignment="1">
      <alignment vertical="center"/>
    </xf>
    <xf numFmtId="0" fontId="8" fillId="0" borderId="55" xfId="0" applyFont="1" applyBorder="1" applyAlignment="1">
      <alignment vertical="center"/>
    </xf>
    <xf numFmtId="0" fontId="9" fillId="0" borderId="15" xfId="0" applyFont="1" applyBorder="1" applyAlignment="1">
      <alignment horizontal="center" vertical="center"/>
    </xf>
    <xf numFmtId="0" fontId="8" fillId="0" borderId="1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left" vertical="top" wrapText="1"/>
    </xf>
    <xf numFmtId="0" fontId="8" fillId="0" borderId="35"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0" xfId="0" applyFont="1" applyBorder="1" applyAlignment="1">
      <alignment horizontal="center" vertical="center" shrinkToFit="1"/>
    </xf>
    <xf numFmtId="180" fontId="8" fillId="0" borderId="0" xfId="0" applyNumberFormat="1"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9" fillId="0" borderId="35" xfId="0" applyFont="1" applyBorder="1" applyAlignment="1">
      <alignment horizontal="center" vertical="center"/>
    </xf>
    <xf numFmtId="0" fontId="8" fillId="0" borderId="22" xfId="0" applyFont="1" applyBorder="1" applyAlignment="1">
      <alignment horizontal="center"/>
    </xf>
    <xf numFmtId="0" fontId="8" fillId="0" borderId="56" xfId="0" applyFont="1" applyBorder="1" applyAlignment="1">
      <alignment horizontal="center"/>
    </xf>
    <xf numFmtId="0" fontId="8" fillId="0" borderId="56" xfId="0" applyFont="1" applyBorder="1" applyAlignment="1">
      <alignment horizontal="left" vertical="top" wrapText="1"/>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vertical="center" shrinkToFit="1"/>
    </xf>
    <xf numFmtId="0" fontId="9" fillId="0" borderId="1" xfId="0" applyFont="1" applyBorder="1" applyAlignment="1">
      <alignment horizontal="center" vertical="center" shrinkToFit="1"/>
    </xf>
    <xf numFmtId="0" fontId="8" fillId="0" borderId="27" xfId="0" applyFont="1" applyBorder="1" applyAlignment="1">
      <alignment horizontal="center" vertical="center"/>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5" xfId="0" applyFont="1" applyBorder="1" applyAlignment="1">
      <alignment horizontal="center" vertical="center"/>
    </xf>
    <xf numFmtId="0" fontId="10" fillId="0" borderId="6" xfId="0" applyFont="1" applyBorder="1" applyAlignment="1">
      <alignment horizontal="center" vertical="center"/>
    </xf>
    <xf numFmtId="0" fontId="8" fillId="0" borderId="10" xfId="0" applyFont="1" applyBorder="1" applyAlignment="1">
      <alignment vertical="center"/>
    </xf>
    <xf numFmtId="0" fontId="8" fillId="0" borderId="35" xfId="0" applyFont="1" applyBorder="1" applyAlignment="1">
      <alignment vertical="center"/>
    </xf>
    <xf numFmtId="0" fontId="8" fillId="0" borderId="15" xfId="0" applyFont="1" applyBorder="1" applyAlignment="1">
      <alignment vertical="center"/>
    </xf>
    <xf numFmtId="0" fontId="8" fillId="0" borderId="5" xfId="0" applyFont="1" applyBorder="1" applyAlignment="1">
      <alignment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0" fillId="0" borderId="11" xfId="0" applyFont="1" applyBorder="1" applyAlignment="1">
      <alignment horizontal="center" vertical="center"/>
    </xf>
    <xf numFmtId="0" fontId="8" fillId="0" borderId="10" xfId="0" applyFont="1" applyBorder="1" applyAlignment="1"/>
    <xf numFmtId="179" fontId="8" fillId="0" borderId="35" xfId="0" applyNumberFormat="1" applyFont="1" applyBorder="1" applyAlignment="1">
      <alignment horizontal="center" vertical="center"/>
    </xf>
    <xf numFmtId="0" fontId="8" fillId="0" borderId="10" xfId="0" applyFont="1" applyBorder="1" applyAlignment="1">
      <alignment horizontal="distributed" vertical="center" shrinkToFit="1"/>
    </xf>
    <xf numFmtId="0" fontId="8" fillId="0" borderId="35" xfId="0" applyFont="1" applyBorder="1" applyAlignment="1">
      <alignment horizontal="center" vertical="center" shrinkToFit="1"/>
    </xf>
    <xf numFmtId="0" fontId="8" fillId="0" borderId="0" xfId="0" applyFont="1" applyBorder="1" applyAlignment="1">
      <alignment horizontal="distributed" vertical="center" shrinkToFit="1"/>
    </xf>
    <xf numFmtId="0" fontId="9" fillId="0" borderId="10" xfId="0" applyFont="1" applyBorder="1" applyAlignment="1">
      <alignment shrinkToFit="1"/>
    </xf>
    <xf numFmtId="0" fontId="8" fillId="0" borderId="11" xfId="0" applyFont="1" applyBorder="1" applyAlignment="1">
      <alignment vertical="center" shrinkToFit="1"/>
    </xf>
    <xf numFmtId="0" fontId="8" fillId="0" borderId="22" xfId="0" applyFont="1" applyBorder="1" applyAlignment="1">
      <alignment vertical="center"/>
    </xf>
    <xf numFmtId="0" fontId="8" fillId="0" borderId="27" xfId="0" applyFont="1" applyBorder="1" applyAlignment="1">
      <alignment vertical="center"/>
    </xf>
    <xf numFmtId="0" fontId="8" fillId="0" borderId="56" xfId="0" applyFont="1" applyBorder="1" applyAlignment="1">
      <alignment vertical="center"/>
    </xf>
    <xf numFmtId="0" fontId="8" fillId="0" borderId="15" xfId="0" applyFont="1" applyBorder="1" applyAlignment="1">
      <alignment horizontal="right" vertical="center"/>
    </xf>
    <xf numFmtId="0" fontId="8" fillId="0" borderId="35" xfId="0" applyFont="1" applyBorder="1" applyAlignment="1">
      <alignment horizontal="right" vertical="center"/>
    </xf>
    <xf numFmtId="0" fontId="8" fillId="0" borderId="0" xfId="0" applyFont="1" applyBorder="1" applyAlignment="1">
      <alignment vertical="center" shrinkToFit="1"/>
    </xf>
    <xf numFmtId="0" fontId="8" fillId="0" borderId="11" xfId="0" applyFont="1" applyBorder="1" applyAlignment="1">
      <alignment horizontal="center" vertical="center"/>
    </xf>
    <xf numFmtId="0" fontId="9" fillId="0" borderId="0" xfId="0" applyFont="1" applyAlignment="1">
      <alignment horizontal="left" vertical="center"/>
    </xf>
    <xf numFmtId="0" fontId="8" fillId="0" borderId="11" xfId="0" applyFont="1" applyBorder="1" applyAlignment="1">
      <alignment horizontal="right" vertical="center"/>
    </xf>
    <xf numFmtId="0" fontId="8"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6" xfId="0" applyFont="1" applyBorder="1" applyAlignment="1">
      <alignment horizontal="center" vertical="center"/>
    </xf>
    <xf numFmtId="0" fontId="8" fillId="0" borderId="35" xfId="0" applyFont="1" applyBorder="1" applyAlignment="1">
      <alignment horizontal="left" vertical="center"/>
    </xf>
    <xf numFmtId="0" fontId="9" fillId="0" borderId="1" xfId="0" applyFont="1" applyBorder="1" applyAlignment="1">
      <alignment horizontal="center" vertical="center" textRotation="255"/>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9" fillId="0" borderId="22" xfId="0" applyFont="1" applyBorder="1" applyAlignment="1">
      <alignment shrinkToFit="1"/>
    </xf>
    <xf numFmtId="0" fontId="8" fillId="0" borderId="23" xfId="0" applyFont="1" applyBorder="1" applyAlignment="1">
      <alignment vertical="center" shrinkToFit="1"/>
    </xf>
    <xf numFmtId="0" fontId="8" fillId="0" borderId="23" xfId="0" applyFont="1" applyBorder="1" applyAlignment="1">
      <alignment vertical="center"/>
    </xf>
    <xf numFmtId="0" fontId="8" fillId="0" borderId="56" xfId="0" applyFont="1" applyBorder="1" applyAlignment="1">
      <alignment horizontal="center" vertical="center"/>
    </xf>
    <xf numFmtId="0" fontId="8" fillId="0" borderId="57" xfId="0" applyFont="1" applyBorder="1" applyAlignment="1">
      <alignment vertical="center"/>
    </xf>
    <xf numFmtId="0" fontId="0" fillId="2" borderId="1" xfId="0" applyFill="1" applyBorder="1" applyAlignment="1">
      <alignment vertical="center"/>
    </xf>
    <xf numFmtId="0" fontId="0" fillId="2" borderId="1" xfId="0" applyFill="1" applyBorder="1" applyAlignment="1">
      <alignment horizontal="right" vertical="center"/>
    </xf>
    <xf numFmtId="0" fontId="11" fillId="0" borderId="0" xfId="0" applyFont="1" applyAlignment="1">
      <alignment vertical="center"/>
    </xf>
    <xf numFmtId="0" fontId="11" fillId="0" borderId="0" xfId="0" applyFont="1" applyFill="1" applyAlignment="1">
      <alignment vertical="center" textRotation="255"/>
    </xf>
    <xf numFmtId="0" fontId="11" fillId="0" borderId="0" xfId="0" applyFont="1" applyAlignment="1">
      <alignment horizontal="center" vertical="center"/>
    </xf>
    <xf numFmtId="38" fontId="11" fillId="0" borderId="0" xfId="2" applyFont="1" applyFill="1" applyAlignment="1">
      <alignment vertical="center"/>
    </xf>
    <xf numFmtId="0" fontId="12" fillId="0" borderId="0" xfId="0" applyFont="1" applyFill="1" applyAlignment="1">
      <alignment vertical="center"/>
    </xf>
    <xf numFmtId="0" fontId="13" fillId="0" borderId="0" xfId="0" applyFont="1" applyFill="1" applyAlignment="1">
      <alignment horizontal="center" vertical="center"/>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5" fillId="0" borderId="60" xfId="0" applyFont="1" applyFill="1" applyBorder="1" applyAlignment="1">
      <alignment horizontal="center" vertical="center" textRotation="255" shrinkToFit="1"/>
    </xf>
    <xf numFmtId="0" fontId="15" fillId="0" borderId="61" xfId="0" applyFont="1" applyFill="1" applyBorder="1" applyAlignment="1">
      <alignment horizontal="center" vertical="center" textRotation="255" shrinkToFit="1"/>
    </xf>
    <xf numFmtId="0" fontId="15" fillId="0" borderId="62" xfId="0" applyFont="1" applyFill="1" applyBorder="1" applyAlignment="1">
      <alignment horizontal="center" vertical="center" textRotation="255" shrinkToFit="1"/>
    </xf>
    <xf numFmtId="0" fontId="15" fillId="0" borderId="63" xfId="0" applyFont="1" applyFill="1" applyBorder="1" applyAlignment="1">
      <alignment horizontal="center" vertical="center" textRotation="255" shrinkToFit="1"/>
    </xf>
    <xf numFmtId="0" fontId="15" fillId="0" borderId="64" xfId="0" applyFont="1" applyFill="1" applyBorder="1" applyAlignment="1">
      <alignment horizontal="center" vertical="center" textRotation="255" shrinkToFit="1"/>
    </xf>
    <xf numFmtId="0" fontId="15" fillId="0" borderId="65" xfId="0" applyFont="1" applyFill="1" applyBorder="1" applyAlignment="1">
      <alignment horizontal="center" vertical="center"/>
    </xf>
    <xf numFmtId="0" fontId="11" fillId="0" borderId="66" xfId="0" applyFont="1" applyFill="1" applyBorder="1" applyAlignment="1">
      <alignment vertical="center"/>
    </xf>
    <xf numFmtId="0" fontId="14" fillId="0" borderId="66" xfId="0" applyFont="1" applyFill="1" applyBorder="1" applyAlignment="1">
      <alignment horizontal="center" vertical="center"/>
    </xf>
    <xf numFmtId="0" fontId="14" fillId="0" borderId="11" xfId="0" applyFont="1" applyFill="1" applyBorder="1" applyAlignment="1">
      <alignment horizontal="center" vertical="center"/>
    </xf>
    <xf numFmtId="49" fontId="11" fillId="0" borderId="27" xfId="0" applyNumberFormat="1" applyFont="1" applyFill="1" applyBorder="1" applyAlignment="1">
      <alignment horizontal="center" vertical="center" shrinkToFit="1"/>
    </xf>
    <xf numFmtId="49" fontId="11" fillId="0" borderId="23"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0" fontId="15" fillId="0" borderId="67" xfId="0" applyFont="1" applyFill="1" applyBorder="1" applyAlignment="1">
      <alignment horizontal="center" vertical="center"/>
    </xf>
    <xf numFmtId="0" fontId="15" fillId="0" borderId="0" xfId="0" applyFont="1" applyFill="1" applyBorder="1" applyAlignment="1">
      <alignment vertical="center" shrinkToFit="1"/>
    </xf>
    <xf numFmtId="0" fontId="15" fillId="0" borderId="33" xfId="0" applyFont="1" applyFill="1" applyBorder="1" applyAlignment="1">
      <alignment vertical="center" shrinkToFit="1"/>
    </xf>
    <xf numFmtId="0" fontId="15" fillId="0" borderId="34" xfId="0" applyFont="1" applyFill="1" applyBorder="1" applyAlignment="1">
      <alignment vertical="center" shrinkToFit="1"/>
    </xf>
    <xf numFmtId="0" fontId="15" fillId="0" borderId="32" xfId="0" applyFont="1" applyFill="1" applyBorder="1" applyAlignment="1">
      <alignment vertical="center" shrinkToFit="1"/>
    </xf>
    <xf numFmtId="0" fontId="15" fillId="0" borderId="35" xfId="0" applyFont="1" applyFill="1" applyBorder="1" applyAlignment="1">
      <alignment vertical="center" shrinkToFit="1"/>
    </xf>
    <xf numFmtId="0" fontId="15" fillId="0" borderId="15" xfId="0" applyFont="1" applyFill="1" applyBorder="1" applyAlignment="1">
      <alignment vertical="center" shrinkToFit="1"/>
    </xf>
    <xf numFmtId="0" fontId="15" fillId="0" borderId="10" xfId="0" applyFont="1" applyFill="1" applyBorder="1" applyAlignment="1">
      <alignment vertical="center" shrinkToFit="1"/>
    </xf>
    <xf numFmtId="0" fontId="15" fillId="0" borderId="15" xfId="0" applyFont="1" applyFill="1" applyBorder="1" applyAlignment="1">
      <alignment vertical="center" wrapText="1" shrinkToFit="1"/>
    </xf>
    <xf numFmtId="0" fontId="15" fillId="0" borderId="32" xfId="0" applyFont="1" applyFill="1" applyBorder="1" applyAlignment="1">
      <alignment vertical="center" wrapText="1" shrinkToFit="1"/>
    </xf>
    <xf numFmtId="0" fontId="15" fillId="0" borderId="33" xfId="0" applyFont="1" applyFill="1" applyBorder="1" applyAlignment="1">
      <alignment vertical="center" wrapText="1" shrinkToFit="1"/>
    </xf>
    <xf numFmtId="0" fontId="15" fillId="0" borderId="34" xfId="0" applyFont="1" applyFill="1" applyBorder="1" applyAlignment="1">
      <alignment vertical="center" wrapText="1" shrinkToFit="1"/>
    </xf>
    <xf numFmtId="0" fontId="15" fillId="0" borderId="68" xfId="0" applyFont="1" applyFill="1" applyBorder="1" applyAlignment="1">
      <alignment vertical="center" shrinkToFit="1"/>
    </xf>
    <xf numFmtId="0" fontId="14" fillId="0" borderId="69" xfId="0" applyFont="1" applyFill="1" applyBorder="1" applyAlignment="1">
      <alignment horizontal="center" vertical="center"/>
    </xf>
    <xf numFmtId="0" fontId="14" fillId="0" borderId="6"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15" fillId="0" borderId="15" xfId="0" applyFont="1" applyFill="1" applyBorder="1" applyAlignment="1">
      <alignment horizontal="center" vertical="center" shrinkToFit="1"/>
    </xf>
    <xf numFmtId="0" fontId="15" fillId="0" borderId="15" xfId="0" applyFont="1" applyFill="1" applyBorder="1" applyAlignment="1">
      <alignment horizontal="center" vertical="center" wrapText="1" shrinkToFit="1"/>
    </xf>
    <xf numFmtId="0" fontId="14" fillId="0" borderId="70" xfId="0" applyFont="1" applyFill="1" applyBorder="1" applyAlignment="1">
      <alignment horizontal="center" vertical="center"/>
    </xf>
    <xf numFmtId="0" fontId="14" fillId="0" borderId="23" xfId="0" applyFont="1" applyFill="1" applyBorder="1" applyAlignment="1">
      <alignment horizontal="center" vertical="center"/>
    </xf>
    <xf numFmtId="0" fontId="15" fillId="0" borderId="34" xfId="0" applyFont="1" applyFill="1" applyBorder="1" applyAlignment="1">
      <alignment horizontal="left" vertical="center" shrinkToFit="1"/>
    </xf>
    <xf numFmtId="0" fontId="15" fillId="0" borderId="33"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5" fillId="0" borderId="27" xfId="0" applyFont="1" applyFill="1" applyBorder="1" applyAlignment="1">
      <alignment horizontal="center" vertical="center" shrinkToFit="1"/>
    </xf>
    <xf numFmtId="0" fontId="15" fillId="0" borderId="27" xfId="0" applyFont="1" applyFill="1" applyBorder="1" applyAlignment="1">
      <alignment horizontal="center" vertical="center" wrapText="1" shrinkToFit="1"/>
    </xf>
    <xf numFmtId="0" fontId="15" fillId="0" borderId="11"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11" fillId="0" borderId="10"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1" fillId="0" borderId="35" xfId="0" applyFont="1" applyFill="1" applyBorder="1" applyAlignment="1">
      <alignment horizontal="center" vertical="center" wrapText="1" shrinkToFit="1"/>
    </xf>
    <xf numFmtId="3" fontId="14" fillId="0" borderId="11" xfId="0" applyNumberFormat="1" applyFont="1" applyFill="1" applyBorder="1" applyAlignment="1">
      <alignment vertical="center"/>
    </xf>
    <xf numFmtId="3" fontId="15" fillId="0" borderId="71" xfId="0" applyNumberFormat="1" applyFont="1" applyFill="1" applyBorder="1" applyAlignment="1">
      <alignment horizontal="center" vertical="center" wrapText="1"/>
    </xf>
    <xf numFmtId="3" fontId="15" fillId="0" borderId="72" xfId="0" applyNumberFormat="1" applyFont="1" applyFill="1" applyBorder="1" applyAlignment="1">
      <alignment horizontal="center" vertical="center"/>
    </xf>
    <xf numFmtId="3" fontId="14" fillId="0" borderId="15" xfId="0" applyNumberFormat="1" applyFont="1" applyFill="1" applyBorder="1" applyAlignment="1">
      <alignment vertical="center"/>
    </xf>
    <xf numFmtId="0" fontId="15" fillId="0" borderId="73" xfId="0" applyFont="1" applyFill="1" applyBorder="1" applyAlignment="1">
      <alignment horizontal="center" vertical="center"/>
    </xf>
    <xf numFmtId="0" fontId="11" fillId="0" borderId="11" xfId="0" applyFont="1" applyFill="1" applyBorder="1" applyAlignment="1">
      <alignment vertical="center"/>
    </xf>
    <xf numFmtId="0" fontId="14" fillId="0" borderId="11" xfId="0" applyFont="1" applyFill="1" applyBorder="1" applyAlignment="1">
      <alignment vertical="center"/>
    </xf>
    <xf numFmtId="0" fontId="17" fillId="0" borderId="65" xfId="0" applyFont="1" applyFill="1" applyBorder="1" applyAlignment="1">
      <alignment horizontal="center" vertical="center"/>
    </xf>
    <xf numFmtId="0" fontId="11" fillId="0" borderId="74" xfId="0" applyFont="1" applyFill="1" applyBorder="1" applyAlignment="1">
      <alignment vertical="center" shrinkToFit="1"/>
    </xf>
    <xf numFmtId="0" fontId="11" fillId="0" borderId="63" xfId="0" applyFont="1" applyFill="1" applyBorder="1" applyAlignment="1">
      <alignment vertical="center"/>
    </xf>
    <xf numFmtId="0" fontId="11" fillId="0" borderId="65" xfId="0" applyFont="1" applyFill="1" applyBorder="1" applyAlignment="1">
      <alignment vertical="center"/>
    </xf>
    <xf numFmtId="0" fontId="14" fillId="0" borderId="35" xfId="0" applyFont="1" applyFill="1" applyBorder="1" applyAlignment="1">
      <alignment horizontal="center" vertical="center"/>
    </xf>
    <xf numFmtId="0" fontId="17" fillId="0" borderId="73" xfId="0" applyFont="1" applyFill="1" applyBorder="1" applyAlignment="1">
      <alignment horizontal="center" vertical="center"/>
    </xf>
    <xf numFmtId="0" fontId="11" fillId="0" borderId="71" xfId="0" applyFont="1" applyFill="1" applyBorder="1" applyAlignment="1">
      <alignment horizontal="center" vertical="center"/>
    </xf>
    <xf numFmtId="3" fontId="11" fillId="0" borderId="75" xfId="0" applyNumberFormat="1" applyFont="1" applyFill="1" applyBorder="1" applyAlignment="1">
      <alignment vertical="center"/>
    </xf>
    <xf numFmtId="3" fontId="11" fillId="0" borderId="67" xfId="0" applyNumberFormat="1" applyFont="1" applyFill="1" applyBorder="1" applyAlignment="1">
      <alignment vertical="center"/>
    </xf>
    <xf numFmtId="38" fontId="11" fillId="0" borderId="57" xfId="2" applyFont="1" applyFill="1" applyBorder="1" applyAlignment="1">
      <alignment vertical="center"/>
    </xf>
    <xf numFmtId="0" fontId="11" fillId="0" borderId="65" xfId="0" applyFont="1" applyFill="1" applyBorder="1" applyAlignment="1">
      <alignment horizontal="center" vertical="center"/>
    </xf>
    <xf numFmtId="0" fontId="11" fillId="0" borderId="73" xfId="0" applyFont="1" applyFill="1" applyBorder="1" applyAlignment="1">
      <alignment horizontal="center" vertical="center"/>
    </xf>
    <xf numFmtId="181" fontId="11" fillId="0" borderId="73" xfId="0" applyNumberFormat="1" applyFont="1" applyFill="1" applyBorder="1" applyAlignment="1">
      <alignment vertical="center"/>
    </xf>
    <xf numFmtId="0" fontId="11" fillId="0" borderId="1" xfId="0" applyFont="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1" xfId="0" applyFont="1" applyFill="1" applyBorder="1" applyAlignment="1">
      <alignment horizontal="right" vertical="center"/>
    </xf>
    <xf numFmtId="3" fontId="11" fillId="0" borderId="1" xfId="0" applyNumberFormat="1" applyFont="1" applyFill="1" applyBorder="1" applyAlignment="1">
      <alignment horizontal="center" vertical="center"/>
    </xf>
    <xf numFmtId="38" fontId="12" fillId="0" borderId="0" xfId="2" applyFont="1" applyFill="1" applyAlignment="1">
      <alignment vertical="center"/>
    </xf>
    <xf numFmtId="38" fontId="11" fillId="0" borderId="15" xfId="2" applyFont="1" applyBorder="1" applyAlignment="1">
      <alignment vertical="center"/>
    </xf>
    <xf numFmtId="38" fontId="11" fillId="0" borderId="0" xfId="2" applyFont="1" applyFill="1" applyBorder="1" applyAlignment="1">
      <alignment vertical="center"/>
    </xf>
    <xf numFmtId="38" fontId="11" fillId="0" borderId="1" xfId="0" applyNumberFormat="1" applyFont="1" applyFill="1" applyBorder="1" applyAlignment="1">
      <alignment horizontal="center" vertical="center"/>
    </xf>
    <xf numFmtId="0" fontId="11" fillId="0" borderId="27" xfId="0" applyFont="1" applyBorder="1" applyAlignment="1">
      <alignment vertical="center"/>
    </xf>
    <xf numFmtId="0" fontId="11" fillId="0" borderId="1" xfId="0" applyFont="1" applyFill="1" applyBorder="1" applyAlignment="1">
      <alignment horizontal="center" vertical="center"/>
    </xf>
    <xf numFmtId="3" fontId="11" fillId="0" borderId="1" xfId="0" applyNumberFormat="1" applyFont="1" applyFill="1" applyBorder="1" applyAlignment="1">
      <alignment vertical="center"/>
    </xf>
  </cellXfs>
  <cellStyles count="3">
    <cellStyle name="標準" xfId="0" builtinId="0"/>
    <cellStyle name="標準 2" xfId="1"/>
    <cellStyle name="桁区切り" xfId="2" builtinId="6"/>
  </cellStyles>
  <dxfs count="23">
    <dxf>
      <fill>
        <patternFill>
          <bgColor rgb="FFFF0000"/>
        </patternFill>
      </fill>
    </dxf>
    <dxf>
      <fill>
        <patternFill>
          <bgColor rgb="FFFF0000"/>
        </patternFill>
      </fill>
    </dxf>
    <dxf>
      <fill>
        <patternFill>
          <bgColor rgb="FFFF0000"/>
        </patternFill>
      </fill>
    </dxf>
    <dxf>
      <font>
        <color rgb="FFFFFFCC"/>
      </font>
    </dxf>
    <dxf>
      <font>
        <color rgb="FFFFFFCC"/>
      </font>
    </dxf>
    <dxf>
      <fill>
        <patternFill>
          <bgColor rgb="FFFF0000"/>
        </patternFill>
      </fill>
    </dxf>
    <dxf>
      <fill>
        <patternFill>
          <bgColor rgb="FFFF0000"/>
        </patternFill>
      </fill>
    </dxf>
    <dxf>
      <fill>
        <patternFill>
          <bgColor rgb="FFFF0000"/>
        </patternFill>
      </fill>
    </dxf>
    <dxf>
      <font>
        <color rgb="FFFFFFCC"/>
      </font>
    </dxf>
    <dxf>
      <font>
        <color rgb="FFFFFFCC"/>
      </font>
    </dxf>
    <dxf>
      <font>
        <color rgb="FFFFFFCC"/>
      </font>
    </dxf>
    <dxf>
      <font>
        <color rgb="FFFFFFCC"/>
      </font>
    </dxf>
    <dxf>
      <font>
        <color rgb="FFFFFFCC"/>
      </font>
    </dxf>
    <dxf>
      <font>
        <color rgb="FFFFFFCC"/>
      </font>
    </dxf>
    <dxf>
      <font>
        <color rgb="FFFFFFCC"/>
      </font>
    </dxf>
    <dxf>
      <fill>
        <patternFill>
          <bgColor rgb="FFFF0000"/>
        </patternFill>
      </fill>
    </dxf>
    <dxf>
      <fill>
        <patternFill>
          <bgColor rgb="FFFF0000"/>
        </patternFill>
      </fill>
    </dxf>
    <dxf>
      <fill>
        <patternFill>
          <bgColor rgb="FFFF0000"/>
        </patternFill>
      </fill>
    </dxf>
    <dxf>
      <font>
        <color rgb="FFFFFFCC"/>
      </font>
    </dxf>
    <dxf>
      <font>
        <color rgb="FFFFFFCC"/>
      </font>
    </dxf>
    <dxf>
      <font>
        <color rgb="FFFFFFCC"/>
      </font>
    </dxf>
    <dxf>
      <font>
        <color rgb="FFFFFFCC"/>
      </font>
    </dxf>
    <dxf>
      <font>
        <color rgb="FFFFFFCC"/>
      </font>
    </dxf>
  </dxfs>
  <tableStyles count="0" defaultTableStyle="TableStyleMedium2" defaultPivotStyle="PivotStyleMedium9"/>
  <colors>
    <mruColors>
      <color rgb="FFFFFFCC"/>
      <color rgb="FF0000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13</xdr:col>
      <xdr:colOff>0</xdr:colOff>
      <xdr:row>14</xdr:row>
      <xdr:rowOff>0</xdr:rowOff>
    </xdr:to>
    <xdr:sp macro="" textlink="">
      <xdr:nvSpPr>
        <xdr:cNvPr id="2" name="メモ 1"/>
        <xdr:cNvSpPr/>
      </xdr:nvSpPr>
      <xdr:spPr>
        <a:xfrm>
          <a:off x="0" y="0"/>
          <a:ext cx="6791325" cy="3590925"/>
        </a:xfrm>
        <a:prstGeom prst="foldedCorner">
          <a:avLst>
            <a:gd name="adj" fmla="val 1078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15</xdr:row>
      <xdr:rowOff>167640</xdr:rowOff>
    </xdr:from>
    <xdr:to xmlns:xdr="http://schemas.openxmlformats.org/drawingml/2006/spreadsheetDrawing">
      <xdr:col>13</xdr:col>
      <xdr:colOff>0</xdr:colOff>
      <xdr:row>28</xdr:row>
      <xdr:rowOff>0</xdr:rowOff>
    </xdr:to>
    <xdr:sp macro="" textlink="">
      <xdr:nvSpPr>
        <xdr:cNvPr id="3" name="メモ 2"/>
        <xdr:cNvSpPr/>
      </xdr:nvSpPr>
      <xdr:spPr>
        <a:xfrm>
          <a:off x="0" y="4034790"/>
          <a:ext cx="6791325" cy="3185160"/>
        </a:xfrm>
        <a:prstGeom prst="foldedCorner">
          <a:avLst>
            <a:gd name="adj" fmla="val 1404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11</xdr:col>
      <xdr:colOff>34925</xdr:colOff>
      <xdr:row>38</xdr:row>
      <xdr:rowOff>21590</xdr:rowOff>
    </xdr:from>
    <xdr:ext cx="1045210" cy="194310"/>
    <xdr:sp macro="" textlink="">
      <xdr:nvSpPr>
        <xdr:cNvPr id="3" name="テキスト ボックス 2"/>
        <xdr:cNvSpPr txBox="1"/>
      </xdr:nvSpPr>
      <xdr:spPr>
        <a:xfrm>
          <a:off x="1806575" y="9137015"/>
          <a:ext cx="1045210" cy="1943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600">
              <a:latin typeface="ＭＳ Ｐ明朝"/>
              <a:ea typeface="ＭＳ Ｐ明朝"/>
            </a:rPr>
            <a:t>(※</a:t>
          </a:r>
          <a:r>
            <a:rPr kumimoji="1" lang="ja-JP" altLang="en-US" sz="600">
              <a:latin typeface="ＭＳ Ｐ明朝"/>
              <a:ea typeface="ＭＳ Ｐ明朝"/>
            </a:rPr>
            <a:t>一次判定年月日</a:t>
          </a:r>
          <a:r>
            <a:rPr kumimoji="1" lang="en-US" altLang="ja-JP" sz="600">
              <a:latin typeface="ＭＳ Ｐ明朝"/>
              <a:ea typeface="ＭＳ Ｐ明朝"/>
            </a:rPr>
            <a:t>)</a:t>
          </a:r>
          <a:endParaRPr kumimoji="1" lang="ja-JP" altLang="en-US" sz="600">
            <a:latin typeface="ＭＳ Ｐ明朝"/>
            <a:ea typeface="ＭＳ Ｐ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L34"/>
  <sheetViews>
    <sheetView tabSelected="1" view="pageBreakPreview" zoomScaleNormal="70" zoomScaleSheetLayoutView="100" workbookViewId="0"/>
  </sheetViews>
  <sheetFormatPr defaultRowHeight="18" customHeight="1"/>
  <cols>
    <col min="1" max="1" width="1.75" style="1" customWidth="1"/>
    <col min="2" max="2" width="1.25" style="1" customWidth="1"/>
    <col min="3" max="3" width="2.25" style="1" customWidth="1"/>
    <col min="4" max="4" width="10.625" style="1" customWidth="1"/>
    <col min="5" max="11" width="9" style="1" customWidth="1"/>
    <col min="12" max="12" width="8.75" style="1" customWidth="1"/>
    <col min="13" max="14" width="1.5" style="1" customWidth="1"/>
    <col min="15" max="16384" width="9" style="1" customWidth="1"/>
  </cols>
  <sheetData>
    <row r="1" spans="2:12" ht="11.25" customHeight="1"/>
    <row r="2" spans="2:12" ht="18" customHeight="1">
      <c r="B2" s="1" t="s">
        <v>63</v>
      </c>
    </row>
    <row r="5" spans="2:12" ht="21.75" customHeight="1">
      <c r="C5" s="1" t="s">
        <v>141</v>
      </c>
      <c r="D5" s="2" t="s">
        <v>168</v>
      </c>
      <c r="E5" s="2"/>
      <c r="F5" s="2"/>
      <c r="G5" s="2"/>
      <c r="H5" s="2"/>
      <c r="I5" s="2"/>
      <c r="J5" s="2"/>
      <c r="K5" s="2"/>
      <c r="L5" s="2"/>
    </row>
    <row r="6" spans="2:12" ht="21.75" customHeight="1">
      <c r="D6" s="2"/>
      <c r="E6" s="2"/>
      <c r="F6" s="2"/>
      <c r="G6" s="2"/>
      <c r="H6" s="2"/>
      <c r="I6" s="2"/>
      <c r="J6" s="2"/>
      <c r="K6" s="2"/>
      <c r="L6" s="2"/>
    </row>
    <row r="7" spans="2:12" ht="21.75" customHeight="1">
      <c r="C7" s="1" t="s">
        <v>141</v>
      </c>
      <c r="D7" s="2" t="s">
        <v>102</v>
      </c>
      <c r="E7" s="2"/>
      <c r="F7" s="2"/>
      <c r="G7" s="2"/>
      <c r="H7" s="2"/>
      <c r="I7" s="2"/>
      <c r="J7" s="2"/>
      <c r="K7" s="2"/>
      <c r="L7" s="2"/>
    </row>
    <row r="8" spans="2:12" ht="21.75" customHeight="1">
      <c r="D8" s="2" t="s">
        <v>78</v>
      </c>
      <c r="E8" s="2"/>
      <c r="F8" s="2"/>
      <c r="G8" s="2"/>
      <c r="H8" s="2"/>
      <c r="I8" s="2"/>
      <c r="J8" s="2"/>
      <c r="K8" s="2"/>
      <c r="L8" s="2"/>
    </row>
    <row r="9" spans="2:12" ht="21.75" customHeight="1">
      <c r="D9" s="2"/>
      <c r="E9" s="2"/>
      <c r="F9" s="2"/>
      <c r="G9" s="2"/>
      <c r="H9" s="2"/>
      <c r="I9" s="2"/>
      <c r="J9" s="2"/>
      <c r="K9" s="2"/>
      <c r="L9" s="2"/>
    </row>
    <row r="10" spans="2:12" ht="21.75" customHeight="1">
      <c r="C10" s="1" t="s">
        <v>141</v>
      </c>
      <c r="D10" s="3" t="s">
        <v>169</v>
      </c>
      <c r="E10" s="3"/>
      <c r="F10" s="3"/>
      <c r="G10" s="3"/>
      <c r="H10" s="3"/>
      <c r="I10" s="3"/>
      <c r="J10" s="3"/>
      <c r="K10" s="3"/>
      <c r="L10" s="3"/>
    </row>
    <row r="11" spans="2:12" ht="21.75" customHeight="1">
      <c r="D11" s="2"/>
      <c r="E11" s="2"/>
      <c r="F11" s="2"/>
      <c r="G11" s="2"/>
      <c r="H11" s="2"/>
      <c r="I11" s="2"/>
      <c r="J11" s="2"/>
      <c r="K11" s="2"/>
      <c r="L11" s="2"/>
    </row>
    <row r="12" spans="2:12" ht="21.75" customHeight="1">
      <c r="C12" s="1" t="s">
        <v>141</v>
      </c>
      <c r="D12" s="2" t="s">
        <v>170</v>
      </c>
      <c r="E12" s="2"/>
      <c r="F12" s="2"/>
      <c r="G12" s="2"/>
      <c r="H12" s="2"/>
      <c r="I12" s="2"/>
      <c r="J12" s="2"/>
      <c r="K12" s="2"/>
      <c r="L12" s="2"/>
    </row>
    <row r="13" spans="2:12" ht="21.75" customHeight="1">
      <c r="D13" s="2" t="s">
        <v>94</v>
      </c>
      <c r="E13" s="2"/>
      <c r="F13" s="2"/>
      <c r="G13" s="2"/>
      <c r="H13" s="2"/>
      <c r="I13" s="2"/>
      <c r="J13" s="2"/>
      <c r="K13" s="2"/>
      <c r="L13" s="2"/>
    </row>
    <row r="14" spans="2:12" ht="21.75" customHeight="1">
      <c r="D14" s="4"/>
      <c r="E14" s="4"/>
      <c r="F14" s="4"/>
      <c r="G14" s="4"/>
      <c r="H14" s="4"/>
      <c r="I14" s="4"/>
      <c r="J14" s="4"/>
      <c r="K14" s="4"/>
      <c r="L14" s="4"/>
    </row>
    <row r="15" spans="2:12" ht="21.75" customHeight="1">
      <c r="D15" s="4"/>
      <c r="E15" s="4"/>
      <c r="F15" s="4"/>
      <c r="G15" s="4"/>
      <c r="H15" s="4"/>
      <c r="I15" s="4"/>
      <c r="J15" s="4"/>
      <c r="K15" s="4"/>
      <c r="L15" s="4"/>
    </row>
    <row r="16" spans="2:12" ht="21.75" customHeight="1">
      <c r="D16" s="4"/>
      <c r="E16" s="4"/>
      <c r="F16" s="4"/>
      <c r="G16" s="4"/>
      <c r="H16" s="4"/>
      <c r="I16" s="4"/>
      <c r="J16" s="4"/>
      <c r="K16" s="4"/>
      <c r="L16" s="4"/>
    </row>
    <row r="17" spans="3:12" ht="21.75" customHeight="1">
      <c r="C17" s="1" t="s">
        <v>110</v>
      </c>
      <c r="D17" s="4"/>
      <c r="E17" s="4"/>
      <c r="F17" s="4"/>
      <c r="G17" s="4"/>
      <c r="H17" s="4"/>
      <c r="I17" s="4"/>
      <c r="J17" s="4"/>
      <c r="K17" s="4"/>
      <c r="L17" s="4"/>
    </row>
    <row r="18" spans="3:12" ht="21.75" customHeight="1">
      <c r="C18" s="1" t="s">
        <v>141</v>
      </c>
      <c r="D18" s="5" t="s">
        <v>173</v>
      </c>
      <c r="E18" s="5"/>
      <c r="F18" s="5"/>
      <c r="G18" s="5"/>
      <c r="H18" s="5"/>
      <c r="I18" s="5"/>
      <c r="J18" s="5"/>
      <c r="K18" s="5"/>
      <c r="L18" s="5"/>
    </row>
    <row r="19" spans="3:12" ht="21.75" customHeight="1">
      <c r="D19" s="5"/>
      <c r="E19" s="5"/>
      <c r="F19" s="5"/>
      <c r="G19" s="5"/>
      <c r="H19" s="5"/>
      <c r="I19" s="5"/>
      <c r="J19" s="5"/>
      <c r="K19" s="5"/>
      <c r="L19" s="5"/>
    </row>
    <row r="20" spans="3:12" ht="10.5" customHeight="1">
      <c r="D20" s="5"/>
      <c r="E20" s="5"/>
      <c r="F20" s="5"/>
      <c r="G20" s="5"/>
      <c r="H20" s="5"/>
      <c r="I20" s="5"/>
      <c r="J20" s="5"/>
      <c r="K20" s="5"/>
      <c r="L20" s="5"/>
    </row>
    <row r="21" spans="3:12" ht="21.75" customHeight="1">
      <c r="C21" s="1" t="s">
        <v>141</v>
      </c>
      <c r="D21" s="5" t="s">
        <v>171</v>
      </c>
      <c r="E21" s="5"/>
      <c r="F21" s="5"/>
      <c r="G21" s="5"/>
      <c r="H21" s="5"/>
      <c r="I21" s="5"/>
      <c r="J21" s="5"/>
      <c r="K21" s="5"/>
      <c r="L21" s="5"/>
    </row>
    <row r="22" spans="3:12" ht="21.75" customHeight="1">
      <c r="D22" s="5"/>
      <c r="E22" s="5"/>
      <c r="F22" s="5"/>
      <c r="G22" s="5"/>
      <c r="H22" s="5"/>
      <c r="I22" s="5"/>
      <c r="J22" s="5"/>
      <c r="K22" s="5"/>
      <c r="L22" s="5"/>
    </row>
    <row r="23" spans="3:12" ht="21.75" customHeight="1">
      <c r="C23" s="1" t="s">
        <v>141</v>
      </c>
      <c r="D23" s="5" t="s">
        <v>172</v>
      </c>
      <c r="E23" s="5"/>
      <c r="F23" s="5"/>
      <c r="G23" s="5"/>
      <c r="H23" s="5"/>
      <c r="I23" s="5"/>
      <c r="J23" s="5"/>
      <c r="K23" s="5"/>
      <c r="L23" s="5"/>
    </row>
    <row r="24" spans="3:12" ht="21.75" customHeight="1">
      <c r="D24" s="5"/>
      <c r="E24" s="5"/>
      <c r="F24" s="5"/>
      <c r="G24" s="5"/>
      <c r="H24" s="5"/>
      <c r="I24" s="5"/>
      <c r="J24" s="5"/>
      <c r="K24" s="5"/>
      <c r="L24" s="5"/>
    </row>
    <row r="25" spans="3:12" ht="21.75" customHeight="1">
      <c r="C25" s="1" t="s">
        <v>141</v>
      </c>
      <c r="D25" s="5" t="s">
        <v>199</v>
      </c>
      <c r="E25" s="5"/>
      <c r="F25" s="5"/>
      <c r="G25" s="5"/>
      <c r="H25" s="5"/>
      <c r="I25" s="5"/>
      <c r="J25" s="5"/>
      <c r="K25" s="5"/>
      <c r="L25" s="5"/>
    </row>
    <row r="26" spans="3:12" ht="21.75" customHeight="1">
      <c r="D26" s="5"/>
      <c r="E26" s="5"/>
      <c r="F26" s="5"/>
      <c r="G26" s="5"/>
      <c r="H26" s="5"/>
      <c r="I26" s="5"/>
      <c r="J26" s="5"/>
      <c r="K26" s="5"/>
      <c r="L26" s="5"/>
    </row>
    <row r="27" spans="3:12" ht="18" customHeight="1">
      <c r="C27" s="1" t="s">
        <v>141</v>
      </c>
      <c r="D27" s="1" t="s">
        <v>69</v>
      </c>
    </row>
    <row r="31" spans="3:12" ht="18" customHeight="1">
      <c r="C31" s="1" t="s">
        <v>141</v>
      </c>
      <c r="D31" s="1" t="s">
        <v>159</v>
      </c>
    </row>
    <row r="33" spans="4:5" ht="18" customHeight="1">
      <c r="D33" s="1" t="s">
        <v>176</v>
      </c>
    </row>
    <row r="34" spans="4:5" ht="18" customHeight="1">
      <c r="D34" s="1" t="s">
        <v>161</v>
      </c>
      <c r="E34" s="6" t="s">
        <v>175</v>
      </c>
    </row>
  </sheetData>
  <mergeCells count="13">
    <mergeCell ref="D5:L5"/>
    <mergeCell ref="D6:L6"/>
    <mergeCell ref="D7:L7"/>
    <mergeCell ref="D8:L8"/>
    <mergeCell ref="D9:L9"/>
    <mergeCell ref="D10:L10"/>
    <mergeCell ref="D11:L11"/>
    <mergeCell ref="D12:L12"/>
    <mergeCell ref="D13:L13"/>
    <mergeCell ref="D25:L25"/>
    <mergeCell ref="D18:L19"/>
    <mergeCell ref="D21:L22"/>
    <mergeCell ref="D23:L24"/>
  </mergeCells>
  <phoneticPr fontId="2"/>
  <pageMargins left="0.7" right="0.7" top="0.75" bottom="0.75" header="0.3" footer="0.3"/>
  <pageSetup paperSize="9" scale="9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AO39"/>
  <sheetViews>
    <sheetView view="pageBreakPreview" zoomScaleSheetLayoutView="100" workbookViewId="0">
      <selection sqref="A1:A3"/>
    </sheetView>
  </sheetViews>
  <sheetFormatPr defaultRowHeight="13.5"/>
  <cols>
    <col min="1" max="1" width="3.75" style="7" customWidth="1"/>
    <col min="2" max="2" width="6.625" style="8" customWidth="1"/>
    <col min="3" max="4" width="4.125" style="9" customWidth="1"/>
    <col min="5" max="5" width="16.5" style="10" customWidth="1"/>
    <col min="6" max="6" width="12.375" style="10" bestFit="1" customWidth="1"/>
    <col min="7" max="7" width="27.375" style="10" customWidth="1"/>
    <col min="8" max="8" width="13.875" style="11" customWidth="1"/>
    <col min="9" max="9" width="7.5" style="10" bestFit="1" customWidth="1"/>
    <col min="10" max="10" width="13.5" style="10" bestFit="1" customWidth="1"/>
    <col min="11" max="11" width="13.375" style="10" bestFit="1" customWidth="1"/>
    <col min="12" max="12" width="12.375" style="10" bestFit="1" customWidth="1"/>
    <col min="13" max="13" width="20.625" style="10" bestFit="1" customWidth="1"/>
    <col min="14" max="14" width="11" style="11" bestFit="1" customWidth="1"/>
    <col min="15" max="15" width="9.375" style="12" bestFit="1" customWidth="1"/>
    <col min="16" max="16" width="5.25" style="13" customWidth="1"/>
    <col min="17" max="17" width="5.25" style="14" customWidth="1"/>
    <col min="18" max="18" width="9.375" style="15" customWidth="1"/>
    <col min="19" max="19" width="9" style="14" customWidth="1"/>
    <col min="20" max="20" width="12.5" style="10" customWidth="1"/>
    <col min="21" max="21" width="8.125" style="9" customWidth="1"/>
    <col min="22" max="23" width="4.125" style="9" customWidth="1"/>
    <col min="24" max="24" width="3.375" style="9" customWidth="1"/>
    <col min="25" max="25" width="8.125" style="9" customWidth="1"/>
    <col min="26" max="26" width="3.5" style="9" customWidth="1"/>
    <col min="27" max="27" width="4.125" style="9" customWidth="1"/>
    <col min="28" max="28" width="9" style="14" customWidth="1"/>
    <col min="29" max="29" width="17.625" style="11" customWidth="1"/>
    <col min="30" max="32" width="12.5" style="10" customWidth="1"/>
    <col min="33" max="33" width="12.5" style="14" customWidth="1"/>
    <col min="34" max="34" width="8.75" style="16" bestFit="1" customWidth="1"/>
    <col min="35" max="38" width="8.25" style="16" customWidth="1"/>
    <col min="39" max="39" width="2.625" style="10" customWidth="1"/>
    <col min="40" max="40" width="8.5" style="10" bestFit="1" customWidth="1"/>
    <col min="41" max="41" width="11" style="10" bestFit="1" customWidth="1"/>
    <col min="42" max="16384" width="9" style="10" customWidth="1"/>
  </cols>
  <sheetData>
    <row r="1" spans="1:41" s="14" customFormat="1">
      <c r="A1" s="17" t="s">
        <v>34</v>
      </c>
      <c r="B1" s="22" t="s">
        <v>4</v>
      </c>
      <c r="C1" s="29"/>
      <c r="D1" s="29"/>
      <c r="E1" s="41" t="s">
        <v>178</v>
      </c>
      <c r="F1" s="49"/>
      <c r="G1" s="49"/>
      <c r="H1" s="55"/>
      <c r="I1" s="62" t="s">
        <v>25</v>
      </c>
      <c r="J1" s="67" t="s">
        <v>8</v>
      </c>
      <c r="K1" s="67"/>
      <c r="L1" s="67"/>
      <c r="M1" s="67"/>
      <c r="N1" s="67"/>
      <c r="O1" s="67"/>
      <c r="P1" s="67"/>
      <c r="Q1" s="67"/>
      <c r="R1" s="95" t="s">
        <v>13</v>
      </c>
      <c r="S1" s="75" t="s">
        <v>31</v>
      </c>
      <c r="T1" s="104" t="s">
        <v>42</v>
      </c>
      <c r="U1" s="36" t="s">
        <v>9</v>
      </c>
      <c r="V1" s="111"/>
      <c r="W1" s="111"/>
      <c r="X1" s="111"/>
      <c r="Y1" s="111"/>
      <c r="Z1" s="111"/>
      <c r="AA1" s="116"/>
      <c r="AB1" s="75" t="s">
        <v>35</v>
      </c>
      <c r="AC1" s="74" t="s">
        <v>36</v>
      </c>
      <c r="AD1" s="67" t="s">
        <v>38</v>
      </c>
      <c r="AE1" s="67"/>
      <c r="AF1" s="128"/>
      <c r="AG1" s="130" t="s">
        <v>90</v>
      </c>
      <c r="AH1" s="133" t="s">
        <v>180</v>
      </c>
      <c r="AI1" s="133" t="s">
        <v>164</v>
      </c>
      <c r="AJ1" s="133"/>
      <c r="AK1" s="133"/>
      <c r="AL1" s="133"/>
      <c r="AM1" s="149"/>
      <c r="AN1" s="85">
        <f ca="1">TODAY()</f>
        <v>45376</v>
      </c>
    </row>
    <row r="2" spans="1:41" s="14" customFormat="1">
      <c r="A2" s="17"/>
      <c r="B2" s="23"/>
      <c r="C2" s="30"/>
      <c r="D2" s="30"/>
      <c r="E2" s="42"/>
      <c r="F2" s="50"/>
      <c r="G2" s="50"/>
      <c r="H2" s="56"/>
      <c r="I2" s="62"/>
      <c r="J2" s="68"/>
      <c r="K2" s="68"/>
      <c r="L2" s="68"/>
      <c r="M2" s="68"/>
      <c r="N2" s="68"/>
      <c r="O2" s="68"/>
      <c r="P2" s="68"/>
      <c r="Q2" s="68"/>
      <c r="R2" s="96"/>
      <c r="S2" s="75"/>
      <c r="T2" s="104"/>
      <c r="U2" s="36" t="s">
        <v>26</v>
      </c>
      <c r="V2" s="111"/>
      <c r="W2" s="116"/>
      <c r="X2" s="31"/>
      <c r="Y2" s="36" t="s">
        <v>95</v>
      </c>
      <c r="Z2" s="111"/>
      <c r="AA2" s="116"/>
      <c r="AB2" s="75"/>
      <c r="AC2" s="74"/>
      <c r="AD2" s="68"/>
      <c r="AE2" s="68"/>
      <c r="AF2" s="129"/>
      <c r="AG2" s="131"/>
      <c r="AH2" s="133"/>
      <c r="AI2" s="133"/>
      <c r="AJ2" s="133"/>
      <c r="AK2" s="133"/>
      <c r="AL2" s="133"/>
      <c r="AM2" s="149"/>
      <c r="AN2" s="85"/>
    </row>
    <row r="3" spans="1:41" s="14" customFormat="1">
      <c r="A3" s="17"/>
      <c r="B3" s="24" t="s">
        <v>45</v>
      </c>
      <c r="C3" s="31" t="s">
        <v>33</v>
      </c>
      <c r="D3" s="36" t="s">
        <v>93</v>
      </c>
      <c r="E3" s="43" t="s">
        <v>28</v>
      </c>
      <c r="F3" s="43" t="s">
        <v>29</v>
      </c>
      <c r="G3" s="43" t="s">
        <v>22</v>
      </c>
      <c r="H3" s="57" t="s">
        <v>14</v>
      </c>
      <c r="I3" s="62"/>
      <c r="J3" s="69" t="s">
        <v>5</v>
      </c>
      <c r="K3" s="74" t="s">
        <v>65</v>
      </c>
      <c r="L3" s="75" t="s">
        <v>29</v>
      </c>
      <c r="M3" s="75" t="s">
        <v>19</v>
      </c>
      <c r="N3" s="74" t="s">
        <v>14</v>
      </c>
      <c r="O3" s="79" t="s">
        <v>13</v>
      </c>
      <c r="P3" s="86" t="s">
        <v>67</v>
      </c>
      <c r="Q3" s="90" t="s">
        <v>18</v>
      </c>
      <c r="R3" s="97"/>
      <c r="S3" s="75"/>
      <c r="T3" s="104"/>
      <c r="U3" s="31" t="s">
        <v>45</v>
      </c>
      <c r="V3" s="31" t="s">
        <v>33</v>
      </c>
      <c r="W3" s="31" t="s">
        <v>93</v>
      </c>
      <c r="X3" s="31" t="s">
        <v>32</v>
      </c>
      <c r="Y3" s="31" t="s">
        <v>45</v>
      </c>
      <c r="Z3" s="31" t="s">
        <v>33</v>
      </c>
      <c r="AA3" s="31" t="s">
        <v>93</v>
      </c>
      <c r="AB3" s="75"/>
      <c r="AC3" s="74"/>
      <c r="AD3" s="69" t="s">
        <v>40</v>
      </c>
      <c r="AE3" s="74" t="s">
        <v>23</v>
      </c>
      <c r="AF3" s="75" t="s">
        <v>14</v>
      </c>
      <c r="AG3" s="132" t="s">
        <v>97</v>
      </c>
      <c r="AH3" s="133"/>
      <c r="AI3" s="137" t="s">
        <v>7</v>
      </c>
      <c r="AJ3" s="141" t="str">
        <f>IF($AI$3="４月","５月",IF($AI$3="７月","８月",IF($AI$3="１０月","１１月",IF($AI$3="１月","２月",""))))</f>
        <v>５月</v>
      </c>
      <c r="AK3" s="141" t="str">
        <f>IF($AI$3="４月","６月",IF($AI$3="７月","９月",IF($AI$3="１０月","１２月",IF($AI$3="１月","３月",""))))</f>
        <v>６月</v>
      </c>
      <c r="AL3" s="145" t="s">
        <v>181</v>
      </c>
      <c r="AM3" s="150"/>
      <c r="AN3" s="152" t="s">
        <v>56</v>
      </c>
      <c r="AO3" s="157">
        <v>5000</v>
      </c>
    </row>
    <row r="4" spans="1:41">
      <c r="A4" s="18">
        <v>1</v>
      </c>
      <c r="B4" s="25" t="s">
        <v>177</v>
      </c>
      <c r="C4" s="32" t="s">
        <v>185</v>
      </c>
      <c r="D4" s="37" t="s">
        <v>192</v>
      </c>
      <c r="E4" s="44" t="s">
        <v>198</v>
      </c>
      <c r="F4" s="51" t="s">
        <v>194</v>
      </c>
      <c r="G4" s="51" t="s">
        <v>196</v>
      </c>
      <c r="H4" s="58" t="s">
        <v>17</v>
      </c>
      <c r="I4" s="63" t="s">
        <v>197</v>
      </c>
      <c r="J4" s="70" t="s">
        <v>193</v>
      </c>
      <c r="K4" s="51" t="s">
        <v>201</v>
      </c>
      <c r="L4" s="76" t="str">
        <f t="shared" ref="L4:N33" si="0">F4</f>
        <v>０１８－２４０１</v>
      </c>
      <c r="M4" s="76" t="str">
        <f t="shared" si="0"/>
        <v>三種町鵜川字岩谷子８</v>
      </c>
      <c r="N4" s="76" t="str">
        <f t="shared" si="0"/>
        <v>８５－２１９０</v>
      </c>
      <c r="O4" s="80">
        <v>15782</v>
      </c>
      <c r="P4" s="87">
        <f t="shared" ref="P4:P33" ca="1" si="1">DATEDIF(O4,$AN$1,"Ｙ")</f>
        <v>81</v>
      </c>
      <c r="Q4" s="91" t="s">
        <v>187</v>
      </c>
      <c r="R4" s="98">
        <f t="shared" ref="R4:R33" si="2">O4</f>
        <v>15782</v>
      </c>
      <c r="S4" s="100" t="s">
        <v>49</v>
      </c>
      <c r="T4" s="37" t="s">
        <v>203</v>
      </c>
      <c r="U4" s="107" t="s">
        <v>204</v>
      </c>
      <c r="V4" s="112" t="s">
        <v>185</v>
      </c>
      <c r="W4" s="112" t="s">
        <v>58</v>
      </c>
      <c r="X4" s="114" t="s">
        <v>32</v>
      </c>
      <c r="Y4" s="117" t="s">
        <v>189</v>
      </c>
      <c r="Z4" s="117" t="s">
        <v>202</v>
      </c>
      <c r="AA4" s="119" t="s">
        <v>191</v>
      </c>
      <c r="AB4" s="123" t="s">
        <v>57</v>
      </c>
      <c r="AC4" s="124" t="s">
        <v>61</v>
      </c>
      <c r="AD4" s="70" t="s">
        <v>206</v>
      </c>
      <c r="AE4" s="51" t="s">
        <v>207</v>
      </c>
      <c r="AF4" s="63" t="s">
        <v>208</v>
      </c>
      <c r="AG4" s="91" t="s">
        <v>137</v>
      </c>
      <c r="AH4" s="134">
        <f t="shared" ref="AH4:AH33" si="3">VLOOKUP($S4,$AN$3:$AO$5,2)</f>
        <v>6250</v>
      </c>
      <c r="AI4" s="138"/>
      <c r="AJ4" s="142"/>
      <c r="AK4" s="142"/>
      <c r="AL4" s="146">
        <f t="shared" ref="AL4:AL33" si="4">SUM(AI4:AK4)</f>
        <v>0</v>
      </c>
      <c r="AM4" s="151"/>
      <c r="AN4" s="152" t="s">
        <v>49</v>
      </c>
      <c r="AO4" s="157">
        <v>6250</v>
      </c>
    </row>
    <row r="5" spans="1:41">
      <c r="A5" s="19">
        <v>2</v>
      </c>
      <c r="B5" s="26"/>
      <c r="C5" s="33"/>
      <c r="D5" s="38"/>
      <c r="E5" s="45"/>
      <c r="F5" s="52"/>
      <c r="G5" s="52"/>
      <c r="H5" s="59"/>
      <c r="I5" s="64"/>
      <c r="J5" s="71"/>
      <c r="K5" s="54"/>
      <c r="L5" s="77">
        <f t="shared" si="0"/>
        <v>0</v>
      </c>
      <c r="M5" s="77">
        <f t="shared" si="0"/>
        <v>0</v>
      </c>
      <c r="N5" s="77">
        <f t="shared" si="0"/>
        <v>0</v>
      </c>
      <c r="O5" s="81"/>
      <c r="P5" s="87">
        <f t="shared" ca="1" si="1"/>
        <v>124</v>
      </c>
      <c r="Q5" s="92"/>
      <c r="R5" s="98">
        <f t="shared" si="2"/>
        <v>0</v>
      </c>
      <c r="S5" s="101"/>
      <c r="T5" s="39"/>
      <c r="U5" s="108"/>
      <c r="V5" s="113"/>
      <c r="W5" s="113"/>
      <c r="X5" s="113" t="s">
        <v>32</v>
      </c>
      <c r="Y5" s="113"/>
      <c r="Z5" s="113"/>
      <c r="AA5" s="120"/>
      <c r="AB5" s="101"/>
      <c r="AC5" s="125"/>
      <c r="AD5" s="71"/>
      <c r="AE5" s="52"/>
      <c r="AF5" s="64"/>
      <c r="AG5" s="92"/>
      <c r="AH5" s="135" t="e">
        <f t="shared" si="3"/>
        <v>#N/A</v>
      </c>
      <c r="AI5" s="139"/>
      <c r="AJ5" s="143"/>
      <c r="AK5" s="143"/>
      <c r="AL5" s="147">
        <f t="shared" si="4"/>
        <v>0</v>
      </c>
      <c r="AM5" s="151"/>
      <c r="AN5" s="152" t="s">
        <v>182</v>
      </c>
      <c r="AO5" s="157">
        <v>6250</v>
      </c>
    </row>
    <row r="6" spans="1:41">
      <c r="A6" s="18">
        <v>3</v>
      </c>
      <c r="B6" s="26"/>
      <c r="C6" s="33"/>
      <c r="D6" s="38"/>
      <c r="E6" s="45"/>
      <c r="F6" s="52"/>
      <c r="G6" s="52"/>
      <c r="H6" s="59"/>
      <c r="I6" s="64"/>
      <c r="J6" s="71"/>
      <c r="K6" s="54"/>
      <c r="L6" s="77">
        <f t="shared" si="0"/>
        <v>0</v>
      </c>
      <c r="M6" s="77">
        <f t="shared" si="0"/>
        <v>0</v>
      </c>
      <c r="N6" s="77">
        <f t="shared" si="0"/>
        <v>0</v>
      </c>
      <c r="O6" s="81"/>
      <c r="P6" s="87">
        <f t="shared" ca="1" si="1"/>
        <v>124</v>
      </c>
      <c r="Q6" s="92"/>
      <c r="R6" s="98">
        <f t="shared" si="2"/>
        <v>0</v>
      </c>
      <c r="S6" s="101"/>
      <c r="T6" s="39"/>
      <c r="U6" s="108"/>
      <c r="V6" s="113"/>
      <c r="W6" s="113"/>
      <c r="X6" s="113" t="s">
        <v>32</v>
      </c>
      <c r="Y6" s="113"/>
      <c r="Z6" s="113"/>
      <c r="AA6" s="120"/>
      <c r="AB6" s="101"/>
      <c r="AC6" s="125"/>
      <c r="AD6" s="71"/>
      <c r="AE6" s="52"/>
      <c r="AF6" s="64"/>
      <c r="AG6" s="92"/>
      <c r="AH6" s="135" t="e">
        <f t="shared" si="3"/>
        <v>#N/A</v>
      </c>
      <c r="AI6" s="139"/>
      <c r="AJ6" s="143"/>
      <c r="AK6" s="143"/>
      <c r="AL6" s="147">
        <f t="shared" si="4"/>
        <v>0</v>
      </c>
      <c r="AM6" s="151"/>
      <c r="AN6" s="85"/>
      <c r="AO6" s="14"/>
    </row>
    <row r="7" spans="1:41">
      <c r="A7" s="19">
        <v>4</v>
      </c>
      <c r="B7" s="26"/>
      <c r="C7" s="33"/>
      <c r="D7" s="38"/>
      <c r="E7" s="45"/>
      <c r="F7" s="52"/>
      <c r="G7" s="52"/>
      <c r="H7" s="59"/>
      <c r="I7" s="64"/>
      <c r="J7" s="71"/>
      <c r="K7" s="54"/>
      <c r="L7" s="77">
        <f t="shared" si="0"/>
        <v>0</v>
      </c>
      <c r="M7" s="77">
        <f t="shared" si="0"/>
        <v>0</v>
      </c>
      <c r="N7" s="77">
        <f t="shared" si="0"/>
        <v>0</v>
      </c>
      <c r="O7" s="81"/>
      <c r="P7" s="87">
        <f t="shared" ca="1" si="1"/>
        <v>124</v>
      </c>
      <c r="Q7" s="92"/>
      <c r="R7" s="98">
        <f t="shared" si="2"/>
        <v>0</v>
      </c>
      <c r="S7" s="101"/>
      <c r="T7" s="39"/>
      <c r="U7" s="108"/>
      <c r="V7" s="113"/>
      <c r="W7" s="113"/>
      <c r="X7" s="113" t="s">
        <v>32</v>
      </c>
      <c r="Y7" s="113"/>
      <c r="Z7" s="113"/>
      <c r="AA7" s="120"/>
      <c r="AB7" s="101"/>
      <c r="AC7" s="125"/>
      <c r="AD7" s="71"/>
      <c r="AE7" s="52"/>
      <c r="AF7" s="64"/>
      <c r="AG7" s="92"/>
      <c r="AH7" s="135" t="e">
        <f t="shared" si="3"/>
        <v>#N/A</v>
      </c>
      <c r="AI7" s="139"/>
      <c r="AJ7" s="143"/>
      <c r="AK7" s="143"/>
      <c r="AL7" s="147">
        <f t="shared" si="4"/>
        <v>0</v>
      </c>
      <c r="AM7" s="151"/>
      <c r="AN7" s="153" t="s">
        <v>99</v>
      </c>
      <c r="AO7" s="158" t="s">
        <v>100</v>
      </c>
    </row>
    <row r="8" spans="1:41">
      <c r="A8" s="18">
        <v>5</v>
      </c>
      <c r="B8" s="26"/>
      <c r="C8" s="33"/>
      <c r="D8" s="38"/>
      <c r="E8" s="45"/>
      <c r="F8" s="52"/>
      <c r="G8" s="52"/>
      <c r="H8" s="59"/>
      <c r="I8" s="64"/>
      <c r="J8" s="71"/>
      <c r="K8" s="54"/>
      <c r="L8" s="77">
        <f t="shared" si="0"/>
        <v>0</v>
      </c>
      <c r="M8" s="77">
        <f t="shared" si="0"/>
        <v>0</v>
      </c>
      <c r="N8" s="77">
        <f t="shared" si="0"/>
        <v>0</v>
      </c>
      <c r="O8" s="81"/>
      <c r="P8" s="87">
        <f t="shared" ca="1" si="1"/>
        <v>124</v>
      </c>
      <c r="Q8" s="92"/>
      <c r="R8" s="98">
        <f t="shared" si="2"/>
        <v>0</v>
      </c>
      <c r="S8" s="101"/>
      <c r="T8" s="39"/>
      <c r="U8" s="108"/>
      <c r="V8" s="113"/>
      <c r="W8" s="113"/>
      <c r="X8" s="113" t="s">
        <v>32</v>
      </c>
      <c r="Y8" s="113"/>
      <c r="Z8" s="113"/>
      <c r="AA8" s="120"/>
      <c r="AB8" s="101"/>
      <c r="AC8" s="125"/>
      <c r="AD8" s="71"/>
      <c r="AE8" s="52"/>
      <c r="AF8" s="64"/>
      <c r="AG8" s="92"/>
      <c r="AH8" s="135" t="e">
        <f t="shared" si="3"/>
        <v>#N/A</v>
      </c>
      <c r="AI8" s="139"/>
      <c r="AJ8" s="143"/>
      <c r="AK8" s="143"/>
      <c r="AL8" s="147">
        <f t="shared" si="4"/>
        <v>0</v>
      </c>
      <c r="AM8" s="151"/>
      <c r="AN8" s="154" t="s">
        <v>101</v>
      </c>
      <c r="AO8" s="159" t="s">
        <v>103</v>
      </c>
    </row>
    <row r="9" spans="1:41">
      <c r="A9" s="19">
        <v>6</v>
      </c>
      <c r="B9" s="26"/>
      <c r="C9" s="33"/>
      <c r="D9" s="38"/>
      <c r="E9" s="45"/>
      <c r="F9" s="52"/>
      <c r="G9" s="52"/>
      <c r="H9" s="59"/>
      <c r="I9" s="64"/>
      <c r="J9" s="71"/>
      <c r="K9" s="54"/>
      <c r="L9" s="77">
        <f t="shared" si="0"/>
        <v>0</v>
      </c>
      <c r="M9" s="77">
        <f t="shared" si="0"/>
        <v>0</v>
      </c>
      <c r="N9" s="77">
        <f t="shared" si="0"/>
        <v>0</v>
      </c>
      <c r="O9" s="81"/>
      <c r="P9" s="87">
        <f t="shared" ca="1" si="1"/>
        <v>124</v>
      </c>
      <c r="Q9" s="92"/>
      <c r="R9" s="98">
        <f t="shared" si="2"/>
        <v>0</v>
      </c>
      <c r="S9" s="101"/>
      <c r="T9" s="39"/>
      <c r="U9" s="108"/>
      <c r="V9" s="113"/>
      <c r="W9" s="113"/>
      <c r="X9" s="113" t="s">
        <v>32</v>
      </c>
      <c r="Y9" s="113"/>
      <c r="Z9" s="113"/>
      <c r="AA9" s="120"/>
      <c r="AB9" s="101"/>
      <c r="AC9" s="125"/>
      <c r="AD9" s="71"/>
      <c r="AE9" s="52"/>
      <c r="AF9" s="64"/>
      <c r="AG9" s="92"/>
      <c r="AH9" s="135" t="e">
        <f t="shared" si="3"/>
        <v>#N/A</v>
      </c>
      <c r="AI9" s="139"/>
      <c r="AJ9" s="143"/>
      <c r="AK9" s="143"/>
      <c r="AL9" s="147">
        <f t="shared" si="4"/>
        <v>0</v>
      </c>
      <c r="AM9" s="151"/>
      <c r="AN9" s="154" t="s">
        <v>104</v>
      </c>
      <c r="AO9" s="159" t="s">
        <v>105</v>
      </c>
    </row>
    <row r="10" spans="1:41">
      <c r="A10" s="18">
        <v>7</v>
      </c>
      <c r="B10" s="26"/>
      <c r="C10" s="33"/>
      <c r="D10" s="38"/>
      <c r="E10" s="45"/>
      <c r="F10" s="52"/>
      <c r="G10" s="52"/>
      <c r="H10" s="59"/>
      <c r="I10" s="64"/>
      <c r="J10" s="71"/>
      <c r="K10" s="54"/>
      <c r="L10" s="77">
        <f t="shared" si="0"/>
        <v>0</v>
      </c>
      <c r="M10" s="77">
        <f t="shared" si="0"/>
        <v>0</v>
      </c>
      <c r="N10" s="77">
        <f t="shared" si="0"/>
        <v>0</v>
      </c>
      <c r="O10" s="81"/>
      <c r="P10" s="87">
        <f t="shared" ca="1" si="1"/>
        <v>124</v>
      </c>
      <c r="Q10" s="92"/>
      <c r="R10" s="98">
        <f t="shared" si="2"/>
        <v>0</v>
      </c>
      <c r="S10" s="101"/>
      <c r="T10" s="39"/>
      <c r="U10" s="108"/>
      <c r="V10" s="113"/>
      <c r="W10" s="113"/>
      <c r="X10" s="113" t="s">
        <v>32</v>
      </c>
      <c r="Y10" s="113"/>
      <c r="Z10" s="113"/>
      <c r="AA10" s="120"/>
      <c r="AB10" s="101"/>
      <c r="AC10" s="125"/>
      <c r="AD10" s="71"/>
      <c r="AE10" s="52"/>
      <c r="AF10" s="64"/>
      <c r="AG10" s="92"/>
      <c r="AH10" s="135" t="e">
        <f t="shared" si="3"/>
        <v>#N/A</v>
      </c>
      <c r="AI10" s="139"/>
      <c r="AJ10" s="143"/>
      <c r="AK10" s="143"/>
      <c r="AL10" s="147">
        <f t="shared" si="4"/>
        <v>0</v>
      </c>
      <c r="AM10" s="151"/>
      <c r="AN10" s="155" t="s">
        <v>106</v>
      </c>
      <c r="AO10" s="160" t="s">
        <v>107</v>
      </c>
    </row>
    <row r="11" spans="1:41">
      <c r="A11" s="19">
        <v>8</v>
      </c>
      <c r="B11" s="26"/>
      <c r="C11" s="33"/>
      <c r="D11" s="38"/>
      <c r="E11" s="46"/>
      <c r="F11" s="52"/>
      <c r="G11" s="54"/>
      <c r="H11" s="60"/>
      <c r="I11" s="65"/>
      <c r="J11" s="72"/>
      <c r="K11" s="54"/>
      <c r="L11" s="77">
        <f t="shared" si="0"/>
        <v>0</v>
      </c>
      <c r="M11" s="77">
        <f t="shared" si="0"/>
        <v>0</v>
      </c>
      <c r="N11" s="77">
        <f t="shared" si="0"/>
        <v>0</v>
      </c>
      <c r="O11" s="82"/>
      <c r="P11" s="87">
        <f t="shared" ca="1" si="1"/>
        <v>124</v>
      </c>
      <c r="Q11" s="93"/>
      <c r="R11" s="98">
        <f t="shared" si="2"/>
        <v>0</v>
      </c>
      <c r="S11" s="102"/>
      <c r="T11" s="38"/>
      <c r="U11" s="109"/>
      <c r="V11" s="114"/>
      <c r="W11" s="114"/>
      <c r="X11" s="114" t="s">
        <v>32</v>
      </c>
      <c r="Y11" s="118"/>
      <c r="Z11" s="118"/>
      <c r="AA11" s="121"/>
      <c r="AB11" s="123"/>
      <c r="AC11" s="124"/>
      <c r="AD11" s="72"/>
      <c r="AE11" s="54"/>
      <c r="AF11" s="65"/>
      <c r="AG11" s="93"/>
      <c r="AH11" s="135" t="e">
        <f t="shared" si="3"/>
        <v>#N/A</v>
      </c>
      <c r="AI11" s="139"/>
      <c r="AJ11" s="143"/>
      <c r="AK11" s="143"/>
      <c r="AL11" s="147">
        <f t="shared" si="4"/>
        <v>0</v>
      </c>
      <c r="AM11" s="151"/>
      <c r="AN11" s="156" t="s">
        <v>129</v>
      </c>
      <c r="AO11" s="161" t="s">
        <v>109</v>
      </c>
    </row>
    <row r="12" spans="1:41">
      <c r="A12" s="18">
        <v>9</v>
      </c>
      <c r="B12" s="26"/>
      <c r="C12" s="33"/>
      <c r="D12" s="38"/>
      <c r="E12" s="45"/>
      <c r="F12" s="52"/>
      <c r="G12" s="52"/>
      <c r="H12" s="59"/>
      <c r="I12" s="64"/>
      <c r="J12" s="71"/>
      <c r="K12" s="54"/>
      <c r="L12" s="77">
        <f t="shared" si="0"/>
        <v>0</v>
      </c>
      <c r="M12" s="77">
        <f t="shared" si="0"/>
        <v>0</v>
      </c>
      <c r="N12" s="77">
        <f t="shared" si="0"/>
        <v>0</v>
      </c>
      <c r="O12" s="83"/>
      <c r="P12" s="87">
        <f t="shared" ca="1" si="1"/>
        <v>124</v>
      </c>
      <c r="Q12" s="92"/>
      <c r="R12" s="98">
        <f t="shared" si="2"/>
        <v>0</v>
      </c>
      <c r="S12" s="101"/>
      <c r="T12" s="39"/>
      <c r="U12" s="108"/>
      <c r="V12" s="113"/>
      <c r="W12" s="113"/>
      <c r="X12" s="113" t="s">
        <v>32</v>
      </c>
      <c r="Y12" s="113"/>
      <c r="Z12" s="113"/>
      <c r="AA12" s="120"/>
      <c r="AB12" s="101"/>
      <c r="AC12" s="125"/>
      <c r="AD12" s="71"/>
      <c r="AE12" s="52"/>
      <c r="AF12" s="64"/>
      <c r="AG12" s="92"/>
      <c r="AH12" s="135" t="e">
        <f t="shared" si="3"/>
        <v>#N/A</v>
      </c>
      <c r="AI12" s="139"/>
      <c r="AJ12" s="143"/>
      <c r="AK12" s="143"/>
      <c r="AL12" s="147">
        <f t="shared" si="4"/>
        <v>0</v>
      </c>
      <c r="AM12" s="151"/>
      <c r="AN12" s="154" t="s">
        <v>131</v>
      </c>
      <c r="AO12" s="159" t="s">
        <v>1</v>
      </c>
    </row>
    <row r="13" spans="1:41">
      <c r="A13" s="19">
        <v>10</v>
      </c>
      <c r="B13" s="26"/>
      <c r="C13" s="33"/>
      <c r="D13" s="38"/>
      <c r="E13" s="45"/>
      <c r="F13" s="52"/>
      <c r="G13" s="52"/>
      <c r="H13" s="59"/>
      <c r="I13" s="64"/>
      <c r="J13" s="71"/>
      <c r="K13" s="54"/>
      <c r="L13" s="77">
        <f t="shared" si="0"/>
        <v>0</v>
      </c>
      <c r="M13" s="77">
        <f t="shared" si="0"/>
        <v>0</v>
      </c>
      <c r="N13" s="77">
        <f t="shared" si="0"/>
        <v>0</v>
      </c>
      <c r="O13" s="83"/>
      <c r="P13" s="87">
        <f t="shared" ca="1" si="1"/>
        <v>124</v>
      </c>
      <c r="Q13" s="92"/>
      <c r="R13" s="98">
        <f t="shared" si="2"/>
        <v>0</v>
      </c>
      <c r="S13" s="101"/>
      <c r="T13" s="39"/>
      <c r="U13" s="108"/>
      <c r="V13" s="113"/>
      <c r="W13" s="113"/>
      <c r="X13" s="113" t="s">
        <v>32</v>
      </c>
      <c r="Y13" s="113"/>
      <c r="Z13" s="113"/>
      <c r="AA13" s="120"/>
      <c r="AB13" s="101"/>
      <c r="AC13" s="125"/>
      <c r="AD13" s="71"/>
      <c r="AE13" s="52"/>
      <c r="AF13" s="64"/>
      <c r="AG13" s="92"/>
      <c r="AH13" s="135" t="e">
        <f t="shared" si="3"/>
        <v>#N/A</v>
      </c>
      <c r="AI13" s="139"/>
      <c r="AJ13" s="143"/>
      <c r="AK13" s="143"/>
      <c r="AL13" s="147">
        <f t="shared" si="4"/>
        <v>0</v>
      </c>
      <c r="AM13" s="151"/>
      <c r="AN13" s="154" t="s">
        <v>132</v>
      </c>
      <c r="AO13" s="159" t="s">
        <v>111</v>
      </c>
    </row>
    <row r="14" spans="1:41">
      <c r="A14" s="18">
        <v>11</v>
      </c>
      <c r="B14" s="27"/>
      <c r="C14" s="34"/>
      <c r="D14" s="39"/>
      <c r="E14" s="45"/>
      <c r="F14" s="52"/>
      <c r="G14" s="52"/>
      <c r="H14" s="59"/>
      <c r="I14" s="64"/>
      <c r="J14" s="71"/>
      <c r="K14" s="52"/>
      <c r="L14" s="77">
        <f t="shared" si="0"/>
        <v>0</v>
      </c>
      <c r="M14" s="77">
        <f t="shared" si="0"/>
        <v>0</v>
      </c>
      <c r="N14" s="77">
        <f t="shared" si="0"/>
        <v>0</v>
      </c>
      <c r="O14" s="81"/>
      <c r="P14" s="88">
        <f t="shared" ca="1" si="1"/>
        <v>124</v>
      </c>
      <c r="Q14" s="92"/>
      <c r="R14" s="98">
        <f t="shared" si="2"/>
        <v>0</v>
      </c>
      <c r="S14" s="101"/>
      <c r="T14" s="39"/>
      <c r="U14" s="108"/>
      <c r="V14" s="113"/>
      <c r="W14" s="113"/>
      <c r="X14" s="113" t="s">
        <v>32</v>
      </c>
      <c r="Y14" s="113"/>
      <c r="Z14" s="113"/>
      <c r="AA14" s="120"/>
      <c r="AB14" s="101"/>
      <c r="AC14" s="125"/>
      <c r="AD14" s="71"/>
      <c r="AE14" s="52"/>
      <c r="AF14" s="64"/>
      <c r="AG14" s="92"/>
      <c r="AH14" s="135" t="e">
        <f t="shared" si="3"/>
        <v>#N/A</v>
      </c>
      <c r="AI14" s="139"/>
      <c r="AJ14" s="143"/>
      <c r="AK14" s="143"/>
      <c r="AL14" s="147">
        <f t="shared" si="4"/>
        <v>0</v>
      </c>
      <c r="AM14" s="151"/>
      <c r="AN14" s="154" t="s">
        <v>134</v>
      </c>
      <c r="AO14" s="159" t="s">
        <v>114</v>
      </c>
    </row>
    <row r="15" spans="1:41">
      <c r="A15" s="19">
        <v>12</v>
      </c>
      <c r="B15" s="27"/>
      <c r="C15" s="34"/>
      <c r="D15" s="39"/>
      <c r="E15" s="45"/>
      <c r="F15" s="52"/>
      <c r="G15" s="52"/>
      <c r="H15" s="59"/>
      <c r="I15" s="64"/>
      <c r="J15" s="71"/>
      <c r="K15" s="52"/>
      <c r="L15" s="77">
        <f t="shared" si="0"/>
        <v>0</v>
      </c>
      <c r="M15" s="77">
        <f t="shared" si="0"/>
        <v>0</v>
      </c>
      <c r="N15" s="77">
        <f t="shared" si="0"/>
        <v>0</v>
      </c>
      <c r="O15" s="81"/>
      <c r="P15" s="88">
        <f t="shared" ca="1" si="1"/>
        <v>124</v>
      </c>
      <c r="Q15" s="92"/>
      <c r="R15" s="98">
        <f t="shared" si="2"/>
        <v>0</v>
      </c>
      <c r="S15" s="101"/>
      <c r="T15" s="39"/>
      <c r="U15" s="108"/>
      <c r="V15" s="113"/>
      <c r="W15" s="113"/>
      <c r="X15" s="113" t="s">
        <v>32</v>
      </c>
      <c r="Y15" s="113"/>
      <c r="Z15" s="113"/>
      <c r="AA15" s="120"/>
      <c r="AB15" s="101"/>
      <c r="AC15" s="125"/>
      <c r="AD15" s="71"/>
      <c r="AE15" s="52"/>
      <c r="AF15" s="64"/>
      <c r="AG15" s="92"/>
      <c r="AH15" s="135" t="e">
        <f t="shared" si="3"/>
        <v>#N/A</v>
      </c>
      <c r="AI15" s="139"/>
      <c r="AJ15" s="143"/>
      <c r="AK15" s="143"/>
      <c r="AL15" s="147">
        <f t="shared" si="4"/>
        <v>0</v>
      </c>
      <c r="AM15" s="151"/>
      <c r="AN15" s="155" t="s">
        <v>135</v>
      </c>
      <c r="AO15" s="160" t="s">
        <v>115</v>
      </c>
    </row>
    <row r="16" spans="1:41">
      <c r="A16" s="18">
        <v>13</v>
      </c>
      <c r="B16" s="27"/>
      <c r="C16" s="34"/>
      <c r="D16" s="39"/>
      <c r="E16" s="45"/>
      <c r="F16" s="52"/>
      <c r="G16" s="52"/>
      <c r="H16" s="59"/>
      <c r="I16" s="64"/>
      <c r="J16" s="71"/>
      <c r="K16" s="52"/>
      <c r="L16" s="77">
        <f t="shared" si="0"/>
        <v>0</v>
      </c>
      <c r="M16" s="77">
        <f t="shared" si="0"/>
        <v>0</v>
      </c>
      <c r="N16" s="77">
        <f t="shared" si="0"/>
        <v>0</v>
      </c>
      <c r="O16" s="81"/>
      <c r="P16" s="88">
        <f t="shared" ca="1" si="1"/>
        <v>124</v>
      </c>
      <c r="Q16" s="92"/>
      <c r="R16" s="98">
        <f t="shared" si="2"/>
        <v>0</v>
      </c>
      <c r="S16" s="101"/>
      <c r="T16" s="39"/>
      <c r="U16" s="108"/>
      <c r="V16" s="113"/>
      <c r="W16" s="113"/>
      <c r="X16" s="113" t="s">
        <v>32</v>
      </c>
      <c r="Y16" s="113"/>
      <c r="Z16" s="113"/>
      <c r="AA16" s="120"/>
      <c r="AB16" s="101"/>
      <c r="AC16" s="125"/>
      <c r="AD16" s="71"/>
      <c r="AE16" s="52"/>
      <c r="AF16" s="64"/>
      <c r="AG16" s="92"/>
      <c r="AH16" s="135" t="e">
        <f t="shared" si="3"/>
        <v>#N/A</v>
      </c>
      <c r="AI16" s="139"/>
      <c r="AJ16" s="143"/>
      <c r="AK16" s="143"/>
      <c r="AL16" s="147">
        <f t="shared" si="4"/>
        <v>0</v>
      </c>
      <c r="AM16" s="151"/>
      <c r="AN16" s="153" t="s">
        <v>136</v>
      </c>
      <c r="AO16" s="158" t="s">
        <v>116</v>
      </c>
    </row>
    <row r="17" spans="1:41">
      <c r="A17" s="19">
        <v>14</v>
      </c>
      <c r="B17" s="27"/>
      <c r="C17" s="34"/>
      <c r="D17" s="39"/>
      <c r="E17" s="45"/>
      <c r="F17" s="52"/>
      <c r="G17" s="52"/>
      <c r="H17" s="59"/>
      <c r="I17" s="64"/>
      <c r="J17" s="71"/>
      <c r="K17" s="52"/>
      <c r="L17" s="77">
        <f t="shared" si="0"/>
        <v>0</v>
      </c>
      <c r="M17" s="77">
        <f t="shared" si="0"/>
        <v>0</v>
      </c>
      <c r="N17" s="77">
        <f t="shared" si="0"/>
        <v>0</v>
      </c>
      <c r="O17" s="81"/>
      <c r="P17" s="88">
        <f t="shared" ca="1" si="1"/>
        <v>124</v>
      </c>
      <c r="Q17" s="92"/>
      <c r="R17" s="98">
        <f t="shared" si="2"/>
        <v>0</v>
      </c>
      <c r="S17" s="101"/>
      <c r="T17" s="39"/>
      <c r="U17" s="108"/>
      <c r="V17" s="113"/>
      <c r="W17" s="113"/>
      <c r="X17" s="113" t="s">
        <v>32</v>
      </c>
      <c r="Y17" s="113"/>
      <c r="Z17" s="113"/>
      <c r="AA17" s="120"/>
      <c r="AB17" s="101"/>
      <c r="AC17" s="125"/>
      <c r="AD17" s="71"/>
      <c r="AE17" s="52"/>
      <c r="AF17" s="64"/>
      <c r="AG17" s="92"/>
      <c r="AH17" s="135" t="e">
        <f t="shared" si="3"/>
        <v>#N/A</v>
      </c>
      <c r="AI17" s="139"/>
      <c r="AJ17" s="143"/>
      <c r="AK17" s="143"/>
      <c r="AL17" s="147">
        <f t="shared" si="4"/>
        <v>0</v>
      </c>
      <c r="AM17" s="151"/>
      <c r="AN17" s="154" t="s">
        <v>117</v>
      </c>
      <c r="AO17" s="159" t="s">
        <v>96</v>
      </c>
    </row>
    <row r="18" spans="1:41">
      <c r="A18" s="18">
        <v>15</v>
      </c>
      <c r="B18" s="27"/>
      <c r="C18" s="34"/>
      <c r="D18" s="39"/>
      <c r="E18" s="45"/>
      <c r="F18" s="52"/>
      <c r="G18" s="52"/>
      <c r="H18" s="59"/>
      <c r="I18" s="64"/>
      <c r="J18" s="71"/>
      <c r="K18" s="52"/>
      <c r="L18" s="77">
        <f t="shared" si="0"/>
        <v>0</v>
      </c>
      <c r="M18" s="77">
        <f t="shared" si="0"/>
        <v>0</v>
      </c>
      <c r="N18" s="77">
        <f t="shared" si="0"/>
        <v>0</v>
      </c>
      <c r="O18" s="81"/>
      <c r="P18" s="88">
        <f t="shared" ca="1" si="1"/>
        <v>124</v>
      </c>
      <c r="Q18" s="92"/>
      <c r="R18" s="98">
        <f t="shared" si="2"/>
        <v>0</v>
      </c>
      <c r="S18" s="101"/>
      <c r="T18" s="39"/>
      <c r="U18" s="108"/>
      <c r="V18" s="113"/>
      <c r="W18" s="113"/>
      <c r="X18" s="113" t="s">
        <v>32</v>
      </c>
      <c r="Y18" s="113"/>
      <c r="Z18" s="113"/>
      <c r="AA18" s="120"/>
      <c r="AB18" s="101"/>
      <c r="AC18" s="125"/>
      <c r="AD18" s="71"/>
      <c r="AE18" s="52"/>
      <c r="AF18" s="64"/>
      <c r="AG18" s="92"/>
      <c r="AH18" s="135" t="e">
        <f t="shared" si="3"/>
        <v>#N/A</v>
      </c>
      <c r="AI18" s="139"/>
      <c r="AJ18" s="143"/>
      <c r="AK18" s="143"/>
      <c r="AL18" s="147">
        <f t="shared" si="4"/>
        <v>0</v>
      </c>
      <c r="AM18" s="151"/>
      <c r="AN18" s="154" t="s">
        <v>118</v>
      </c>
      <c r="AO18" s="159" t="s">
        <v>119</v>
      </c>
    </row>
    <row r="19" spans="1:41">
      <c r="A19" s="19">
        <v>16</v>
      </c>
      <c r="B19" s="27"/>
      <c r="C19" s="34"/>
      <c r="D19" s="39"/>
      <c r="E19" s="45"/>
      <c r="F19" s="52"/>
      <c r="G19" s="52"/>
      <c r="H19" s="59"/>
      <c r="I19" s="64"/>
      <c r="J19" s="71"/>
      <c r="K19" s="52"/>
      <c r="L19" s="77">
        <f t="shared" si="0"/>
        <v>0</v>
      </c>
      <c r="M19" s="77">
        <f t="shared" si="0"/>
        <v>0</v>
      </c>
      <c r="N19" s="77">
        <f t="shared" si="0"/>
        <v>0</v>
      </c>
      <c r="O19" s="81"/>
      <c r="P19" s="88">
        <f t="shared" ca="1" si="1"/>
        <v>124</v>
      </c>
      <c r="Q19" s="92"/>
      <c r="R19" s="98">
        <f t="shared" si="2"/>
        <v>0</v>
      </c>
      <c r="S19" s="101"/>
      <c r="T19" s="39"/>
      <c r="U19" s="108"/>
      <c r="V19" s="113"/>
      <c r="W19" s="113"/>
      <c r="X19" s="113" t="s">
        <v>32</v>
      </c>
      <c r="Y19" s="113"/>
      <c r="Z19" s="113"/>
      <c r="AA19" s="120"/>
      <c r="AB19" s="101"/>
      <c r="AC19" s="125"/>
      <c r="AD19" s="71"/>
      <c r="AE19" s="52"/>
      <c r="AF19" s="64"/>
      <c r="AG19" s="92"/>
      <c r="AH19" s="135" t="e">
        <f t="shared" si="3"/>
        <v>#N/A</v>
      </c>
      <c r="AI19" s="139"/>
      <c r="AJ19" s="143"/>
      <c r="AK19" s="143"/>
      <c r="AL19" s="147">
        <f t="shared" si="4"/>
        <v>0</v>
      </c>
      <c r="AM19" s="151"/>
      <c r="AN19" s="154" t="s">
        <v>121</v>
      </c>
      <c r="AO19" s="159" t="s">
        <v>122</v>
      </c>
    </row>
    <row r="20" spans="1:41">
      <c r="A20" s="19">
        <v>17</v>
      </c>
      <c r="B20" s="27"/>
      <c r="C20" s="34"/>
      <c r="D20" s="39"/>
      <c r="E20" s="45"/>
      <c r="F20" s="52"/>
      <c r="G20" s="52"/>
      <c r="H20" s="59"/>
      <c r="I20" s="64"/>
      <c r="J20" s="71"/>
      <c r="K20" s="52"/>
      <c r="L20" s="77">
        <f t="shared" si="0"/>
        <v>0</v>
      </c>
      <c r="M20" s="77">
        <f t="shared" si="0"/>
        <v>0</v>
      </c>
      <c r="N20" s="77">
        <f t="shared" si="0"/>
        <v>0</v>
      </c>
      <c r="O20" s="81"/>
      <c r="P20" s="88">
        <f t="shared" ca="1" si="1"/>
        <v>124</v>
      </c>
      <c r="Q20" s="92"/>
      <c r="R20" s="98">
        <f t="shared" si="2"/>
        <v>0</v>
      </c>
      <c r="S20" s="101"/>
      <c r="T20" s="39"/>
      <c r="U20" s="108"/>
      <c r="V20" s="113"/>
      <c r="W20" s="113"/>
      <c r="X20" s="113" t="s">
        <v>32</v>
      </c>
      <c r="Y20" s="113"/>
      <c r="Z20" s="113"/>
      <c r="AA20" s="120"/>
      <c r="AB20" s="101"/>
      <c r="AC20" s="125"/>
      <c r="AD20" s="71"/>
      <c r="AE20" s="52"/>
      <c r="AF20" s="64"/>
      <c r="AG20" s="92"/>
      <c r="AH20" s="135" t="e">
        <f t="shared" si="3"/>
        <v>#N/A</v>
      </c>
      <c r="AI20" s="139"/>
      <c r="AJ20" s="143"/>
      <c r="AK20" s="143"/>
      <c r="AL20" s="147">
        <f t="shared" si="4"/>
        <v>0</v>
      </c>
      <c r="AM20" s="151"/>
      <c r="AN20" s="154" t="s">
        <v>123</v>
      </c>
      <c r="AO20" s="159" t="s">
        <v>124</v>
      </c>
    </row>
    <row r="21" spans="1:41">
      <c r="A21" s="19">
        <v>18</v>
      </c>
      <c r="B21" s="27"/>
      <c r="C21" s="34"/>
      <c r="D21" s="39"/>
      <c r="E21" s="45"/>
      <c r="F21" s="52"/>
      <c r="G21" s="52"/>
      <c r="H21" s="59"/>
      <c r="I21" s="64"/>
      <c r="J21" s="71"/>
      <c r="K21" s="52"/>
      <c r="L21" s="77">
        <f t="shared" si="0"/>
        <v>0</v>
      </c>
      <c r="M21" s="77">
        <f t="shared" si="0"/>
        <v>0</v>
      </c>
      <c r="N21" s="77">
        <f t="shared" si="0"/>
        <v>0</v>
      </c>
      <c r="O21" s="81"/>
      <c r="P21" s="88">
        <f t="shared" ca="1" si="1"/>
        <v>124</v>
      </c>
      <c r="Q21" s="92"/>
      <c r="R21" s="98">
        <f t="shared" si="2"/>
        <v>0</v>
      </c>
      <c r="S21" s="101"/>
      <c r="T21" s="39"/>
      <c r="U21" s="108"/>
      <c r="V21" s="113"/>
      <c r="W21" s="113"/>
      <c r="X21" s="113" t="s">
        <v>32</v>
      </c>
      <c r="Y21" s="113"/>
      <c r="Z21" s="113"/>
      <c r="AA21" s="120"/>
      <c r="AB21" s="101"/>
      <c r="AC21" s="125"/>
      <c r="AD21" s="71"/>
      <c r="AE21" s="52"/>
      <c r="AF21" s="64"/>
      <c r="AG21" s="92"/>
      <c r="AH21" s="135" t="e">
        <f t="shared" si="3"/>
        <v>#N/A</v>
      </c>
      <c r="AI21" s="139"/>
      <c r="AJ21" s="143"/>
      <c r="AK21" s="143"/>
      <c r="AL21" s="147">
        <f t="shared" si="4"/>
        <v>0</v>
      </c>
      <c r="AM21" s="151"/>
      <c r="AN21" s="154" t="s">
        <v>125</v>
      </c>
      <c r="AO21" s="159" t="s">
        <v>127</v>
      </c>
    </row>
    <row r="22" spans="1:41">
      <c r="A22" s="19">
        <v>19</v>
      </c>
      <c r="B22" s="27"/>
      <c r="C22" s="34"/>
      <c r="D22" s="39"/>
      <c r="E22" s="45"/>
      <c r="F22" s="52"/>
      <c r="G22" s="52"/>
      <c r="H22" s="59"/>
      <c r="I22" s="64"/>
      <c r="J22" s="71"/>
      <c r="K22" s="52"/>
      <c r="L22" s="77">
        <f t="shared" si="0"/>
        <v>0</v>
      </c>
      <c r="M22" s="77">
        <f t="shared" si="0"/>
        <v>0</v>
      </c>
      <c r="N22" s="77">
        <f t="shared" si="0"/>
        <v>0</v>
      </c>
      <c r="O22" s="81"/>
      <c r="P22" s="88">
        <f t="shared" ca="1" si="1"/>
        <v>124</v>
      </c>
      <c r="Q22" s="92"/>
      <c r="R22" s="98">
        <f t="shared" si="2"/>
        <v>0</v>
      </c>
      <c r="S22" s="101"/>
      <c r="T22" s="39"/>
      <c r="U22" s="108"/>
      <c r="V22" s="113"/>
      <c r="W22" s="113"/>
      <c r="X22" s="113" t="s">
        <v>32</v>
      </c>
      <c r="Y22" s="113"/>
      <c r="Z22" s="113"/>
      <c r="AA22" s="120"/>
      <c r="AB22" s="101"/>
      <c r="AC22" s="125"/>
      <c r="AD22" s="71"/>
      <c r="AE22" s="52"/>
      <c r="AF22" s="64"/>
      <c r="AG22" s="92"/>
      <c r="AH22" s="135" t="e">
        <f t="shared" si="3"/>
        <v>#N/A</v>
      </c>
      <c r="AI22" s="139"/>
      <c r="AJ22" s="143"/>
      <c r="AK22" s="143"/>
      <c r="AL22" s="147">
        <f t="shared" si="4"/>
        <v>0</v>
      </c>
      <c r="AM22" s="151"/>
      <c r="AN22" s="155" t="s">
        <v>39</v>
      </c>
      <c r="AO22" s="160" t="s">
        <v>128</v>
      </c>
    </row>
    <row r="23" spans="1:41">
      <c r="A23" s="19">
        <v>20</v>
      </c>
      <c r="B23" s="27"/>
      <c r="C23" s="34"/>
      <c r="D23" s="39"/>
      <c r="E23" s="45"/>
      <c r="F23" s="52"/>
      <c r="G23" s="52"/>
      <c r="H23" s="59"/>
      <c r="I23" s="64"/>
      <c r="J23" s="71"/>
      <c r="K23" s="52"/>
      <c r="L23" s="77">
        <f t="shared" si="0"/>
        <v>0</v>
      </c>
      <c r="M23" s="77">
        <f t="shared" si="0"/>
        <v>0</v>
      </c>
      <c r="N23" s="77">
        <f t="shared" si="0"/>
        <v>0</v>
      </c>
      <c r="O23" s="81"/>
      <c r="P23" s="88">
        <f t="shared" ca="1" si="1"/>
        <v>124</v>
      </c>
      <c r="Q23" s="92"/>
      <c r="R23" s="98">
        <f t="shared" si="2"/>
        <v>0</v>
      </c>
      <c r="S23" s="101"/>
      <c r="T23" s="39"/>
      <c r="U23" s="108"/>
      <c r="V23" s="113"/>
      <c r="W23" s="113"/>
      <c r="X23" s="113" t="s">
        <v>32</v>
      </c>
      <c r="Y23" s="113"/>
      <c r="Z23" s="113"/>
      <c r="AA23" s="120"/>
      <c r="AB23" s="101"/>
      <c r="AC23" s="125"/>
      <c r="AD23" s="71"/>
      <c r="AE23" s="52"/>
      <c r="AF23" s="64"/>
      <c r="AG23" s="92"/>
      <c r="AH23" s="135" t="e">
        <f t="shared" si="3"/>
        <v>#N/A</v>
      </c>
      <c r="AI23" s="139"/>
      <c r="AJ23" s="143"/>
      <c r="AK23" s="143"/>
      <c r="AL23" s="147">
        <f t="shared" si="4"/>
        <v>0</v>
      </c>
      <c r="AM23" s="151"/>
    </row>
    <row r="24" spans="1:41">
      <c r="A24" s="19">
        <v>21</v>
      </c>
      <c r="B24" s="27"/>
      <c r="C24" s="34"/>
      <c r="D24" s="39"/>
      <c r="E24" s="45"/>
      <c r="F24" s="52"/>
      <c r="G24" s="52"/>
      <c r="H24" s="59"/>
      <c r="I24" s="64"/>
      <c r="J24" s="71"/>
      <c r="K24" s="52"/>
      <c r="L24" s="77">
        <f t="shared" si="0"/>
        <v>0</v>
      </c>
      <c r="M24" s="77">
        <f t="shared" si="0"/>
        <v>0</v>
      </c>
      <c r="N24" s="77">
        <f t="shared" si="0"/>
        <v>0</v>
      </c>
      <c r="O24" s="81"/>
      <c r="P24" s="88">
        <f t="shared" ca="1" si="1"/>
        <v>124</v>
      </c>
      <c r="Q24" s="92"/>
      <c r="R24" s="98">
        <f t="shared" si="2"/>
        <v>0</v>
      </c>
      <c r="S24" s="101"/>
      <c r="T24" s="39"/>
      <c r="U24" s="108"/>
      <c r="V24" s="113"/>
      <c r="W24" s="113"/>
      <c r="X24" s="113" t="s">
        <v>32</v>
      </c>
      <c r="Y24" s="113"/>
      <c r="Z24" s="113"/>
      <c r="AA24" s="120"/>
      <c r="AB24" s="101"/>
      <c r="AC24" s="125"/>
      <c r="AD24" s="71"/>
      <c r="AE24" s="52"/>
      <c r="AF24" s="64"/>
      <c r="AG24" s="92"/>
      <c r="AH24" s="135" t="e">
        <f t="shared" si="3"/>
        <v>#N/A</v>
      </c>
      <c r="AI24" s="139"/>
      <c r="AJ24" s="143"/>
      <c r="AK24" s="143"/>
      <c r="AL24" s="147">
        <f t="shared" si="4"/>
        <v>0</v>
      </c>
      <c r="AM24" s="151"/>
    </row>
    <row r="25" spans="1:41">
      <c r="A25" s="19">
        <v>22</v>
      </c>
      <c r="B25" s="27"/>
      <c r="C25" s="34"/>
      <c r="D25" s="39"/>
      <c r="E25" s="45"/>
      <c r="F25" s="52"/>
      <c r="G25" s="52"/>
      <c r="H25" s="59"/>
      <c r="I25" s="64"/>
      <c r="J25" s="71"/>
      <c r="K25" s="52"/>
      <c r="L25" s="77">
        <f t="shared" si="0"/>
        <v>0</v>
      </c>
      <c r="M25" s="77">
        <f t="shared" si="0"/>
        <v>0</v>
      </c>
      <c r="N25" s="77">
        <f t="shared" si="0"/>
        <v>0</v>
      </c>
      <c r="O25" s="81"/>
      <c r="P25" s="88">
        <f t="shared" ca="1" si="1"/>
        <v>124</v>
      </c>
      <c r="Q25" s="92"/>
      <c r="R25" s="98">
        <f t="shared" si="2"/>
        <v>0</v>
      </c>
      <c r="S25" s="101"/>
      <c r="T25" s="39"/>
      <c r="U25" s="108"/>
      <c r="V25" s="113"/>
      <c r="W25" s="113"/>
      <c r="X25" s="113" t="s">
        <v>32</v>
      </c>
      <c r="Y25" s="113"/>
      <c r="Z25" s="113"/>
      <c r="AA25" s="120"/>
      <c r="AB25" s="101"/>
      <c r="AC25" s="125"/>
      <c r="AD25" s="71"/>
      <c r="AE25" s="52"/>
      <c r="AF25" s="64"/>
      <c r="AG25" s="92"/>
      <c r="AH25" s="135" t="e">
        <f t="shared" si="3"/>
        <v>#N/A</v>
      </c>
      <c r="AI25" s="139"/>
      <c r="AJ25" s="143"/>
      <c r="AK25" s="143"/>
      <c r="AL25" s="147">
        <f t="shared" si="4"/>
        <v>0</v>
      </c>
      <c r="AM25" s="151"/>
    </row>
    <row r="26" spans="1:41">
      <c r="A26" s="19">
        <v>23</v>
      </c>
      <c r="B26" s="27"/>
      <c r="C26" s="34"/>
      <c r="D26" s="39"/>
      <c r="E26" s="45"/>
      <c r="F26" s="52"/>
      <c r="G26" s="52"/>
      <c r="H26" s="59"/>
      <c r="I26" s="64"/>
      <c r="J26" s="71"/>
      <c r="K26" s="52"/>
      <c r="L26" s="77">
        <f t="shared" si="0"/>
        <v>0</v>
      </c>
      <c r="M26" s="77">
        <f t="shared" si="0"/>
        <v>0</v>
      </c>
      <c r="N26" s="77">
        <f t="shared" si="0"/>
        <v>0</v>
      </c>
      <c r="O26" s="81"/>
      <c r="P26" s="88">
        <f t="shared" ca="1" si="1"/>
        <v>124</v>
      </c>
      <c r="Q26" s="92"/>
      <c r="R26" s="98">
        <f t="shared" si="2"/>
        <v>0</v>
      </c>
      <c r="S26" s="101"/>
      <c r="T26" s="39"/>
      <c r="U26" s="108"/>
      <c r="V26" s="113"/>
      <c r="W26" s="113"/>
      <c r="X26" s="113" t="s">
        <v>32</v>
      </c>
      <c r="Y26" s="113"/>
      <c r="Z26" s="113"/>
      <c r="AA26" s="120"/>
      <c r="AB26" s="101"/>
      <c r="AC26" s="125"/>
      <c r="AD26" s="71"/>
      <c r="AE26" s="52"/>
      <c r="AF26" s="64"/>
      <c r="AG26" s="92"/>
      <c r="AH26" s="135" t="e">
        <f t="shared" si="3"/>
        <v>#N/A</v>
      </c>
      <c r="AI26" s="139"/>
      <c r="AJ26" s="143"/>
      <c r="AK26" s="143"/>
      <c r="AL26" s="147">
        <f t="shared" si="4"/>
        <v>0</v>
      </c>
      <c r="AM26" s="151"/>
    </row>
    <row r="27" spans="1:41">
      <c r="A27" s="19">
        <v>24</v>
      </c>
      <c r="B27" s="27"/>
      <c r="C27" s="34"/>
      <c r="D27" s="39"/>
      <c r="E27" s="45"/>
      <c r="F27" s="52"/>
      <c r="G27" s="52"/>
      <c r="H27" s="59"/>
      <c r="I27" s="64"/>
      <c r="J27" s="71"/>
      <c r="K27" s="52"/>
      <c r="L27" s="77">
        <f t="shared" si="0"/>
        <v>0</v>
      </c>
      <c r="M27" s="77">
        <f t="shared" si="0"/>
        <v>0</v>
      </c>
      <c r="N27" s="77">
        <f t="shared" si="0"/>
        <v>0</v>
      </c>
      <c r="O27" s="81"/>
      <c r="P27" s="88">
        <f t="shared" ca="1" si="1"/>
        <v>124</v>
      </c>
      <c r="Q27" s="92"/>
      <c r="R27" s="98">
        <f t="shared" si="2"/>
        <v>0</v>
      </c>
      <c r="S27" s="101"/>
      <c r="T27" s="39"/>
      <c r="U27" s="108"/>
      <c r="V27" s="113"/>
      <c r="W27" s="113"/>
      <c r="X27" s="113" t="s">
        <v>32</v>
      </c>
      <c r="Y27" s="113"/>
      <c r="Z27" s="113"/>
      <c r="AA27" s="120"/>
      <c r="AB27" s="101"/>
      <c r="AC27" s="125"/>
      <c r="AD27" s="71"/>
      <c r="AE27" s="52"/>
      <c r="AF27" s="64"/>
      <c r="AG27" s="92"/>
      <c r="AH27" s="135" t="e">
        <f t="shared" si="3"/>
        <v>#N/A</v>
      </c>
      <c r="AI27" s="139"/>
      <c r="AJ27" s="143"/>
      <c r="AK27" s="143"/>
      <c r="AL27" s="147">
        <f t="shared" si="4"/>
        <v>0</v>
      </c>
      <c r="AM27" s="151"/>
    </row>
    <row r="28" spans="1:41">
      <c r="A28" s="19">
        <v>25</v>
      </c>
      <c r="B28" s="27"/>
      <c r="C28" s="34"/>
      <c r="D28" s="39"/>
      <c r="E28" s="45"/>
      <c r="F28" s="52"/>
      <c r="G28" s="52"/>
      <c r="H28" s="59"/>
      <c r="I28" s="64"/>
      <c r="J28" s="71"/>
      <c r="K28" s="52"/>
      <c r="L28" s="77">
        <f t="shared" si="0"/>
        <v>0</v>
      </c>
      <c r="M28" s="77">
        <f t="shared" si="0"/>
        <v>0</v>
      </c>
      <c r="N28" s="77">
        <f t="shared" si="0"/>
        <v>0</v>
      </c>
      <c r="O28" s="81"/>
      <c r="P28" s="88">
        <f t="shared" ca="1" si="1"/>
        <v>124</v>
      </c>
      <c r="Q28" s="92"/>
      <c r="R28" s="98">
        <f t="shared" si="2"/>
        <v>0</v>
      </c>
      <c r="S28" s="101"/>
      <c r="T28" s="39"/>
      <c r="U28" s="108"/>
      <c r="V28" s="113"/>
      <c r="W28" s="113"/>
      <c r="X28" s="113" t="s">
        <v>32</v>
      </c>
      <c r="Y28" s="113"/>
      <c r="Z28" s="113"/>
      <c r="AA28" s="120"/>
      <c r="AB28" s="101"/>
      <c r="AC28" s="125"/>
      <c r="AD28" s="71"/>
      <c r="AE28" s="52"/>
      <c r="AF28" s="64"/>
      <c r="AG28" s="92"/>
      <c r="AH28" s="135" t="e">
        <f t="shared" si="3"/>
        <v>#N/A</v>
      </c>
      <c r="AI28" s="139"/>
      <c r="AJ28" s="143"/>
      <c r="AK28" s="143"/>
      <c r="AL28" s="147">
        <f t="shared" si="4"/>
        <v>0</v>
      </c>
      <c r="AM28" s="151"/>
    </row>
    <row r="29" spans="1:41">
      <c r="A29" s="19">
        <v>26</v>
      </c>
      <c r="B29" s="27"/>
      <c r="C29" s="34"/>
      <c r="D29" s="39"/>
      <c r="E29" s="45"/>
      <c r="F29" s="52"/>
      <c r="G29" s="52"/>
      <c r="H29" s="59"/>
      <c r="I29" s="64"/>
      <c r="J29" s="71"/>
      <c r="K29" s="52"/>
      <c r="L29" s="77">
        <f t="shared" si="0"/>
        <v>0</v>
      </c>
      <c r="M29" s="77">
        <f t="shared" si="0"/>
        <v>0</v>
      </c>
      <c r="N29" s="77">
        <f t="shared" si="0"/>
        <v>0</v>
      </c>
      <c r="O29" s="81"/>
      <c r="P29" s="88">
        <f t="shared" ca="1" si="1"/>
        <v>124</v>
      </c>
      <c r="Q29" s="92"/>
      <c r="R29" s="98">
        <f t="shared" si="2"/>
        <v>0</v>
      </c>
      <c r="S29" s="101"/>
      <c r="T29" s="39"/>
      <c r="U29" s="108"/>
      <c r="V29" s="113"/>
      <c r="W29" s="113"/>
      <c r="X29" s="113" t="s">
        <v>32</v>
      </c>
      <c r="Y29" s="113"/>
      <c r="Z29" s="113"/>
      <c r="AA29" s="120"/>
      <c r="AB29" s="101"/>
      <c r="AC29" s="125"/>
      <c r="AD29" s="71"/>
      <c r="AE29" s="52"/>
      <c r="AF29" s="64"/>
      <c r="AG29" s="92"/>
      <c r="AH29" s="135" t="e">
        <f t="shared" si="3"/>
        <v>#N/A</v>
      </c>
      <c r="AI29" s="139"/>
      <c r="AJ29" s="143"/>
      <c r="AK29" s="143"/>
      <c r="AL29" s="147">
        <f t="shared" si="4"/>
        <v>0</v>
      </c>
      <c r="AM29" s="151"/>
    </row>
    <row r="30" spans="1:41">
      <c r="A30" s="19">
        <v>27</v>
      </c>
      <c r="B30" s="27"/>
      <c r="C30" s="34"/>
      <c r="D30" s="39"/>
      <c r="E30" s="45"/>
      <c r="F30" s="52"/>
      <c r="G30" s="52"/>
      <c r="H30" s="59"/>
      <c r="I30" s="64"/>
      <c r="J30" s="71"/>
      <c r="K30" s="52"/>
      <c r="L30" s="77">
        <f t="shared" si="0"/>
        <v>0</v>
      </c>
      <c r="M30" s="77">
        <f t="shared" si="0"/>
        <v>0</v>
      </c>
      <c r="N30" s="77">
        <f t="shared" si="0"/>
        <v>0</v>
      </c>
      <c r="O30" s="81"/>
      <c r="P30" s="88">
        <f t="shared" ca="1" si="1"/>
        <v>124</v>
      </c>
      <c r="Q30" s="92"/>
      <c r="R30" s="98">
        <f t="shared" si="2"/>
        <v>0</v>
      </c>
      <c r="S30" s="101"/>
      <c r="T30" s="39"/>
      <c r="U30" s="108"/>
      <c r="V30" s="113"/>
      <c r="W30" s="113"/>
      <c r="X30" s="113" t="s">
        <v>32</v>
      </c>
      <c r="Y30" s="113"/>
      <c r="Z30" s="113"/>
      <c r="AA30" s="120"/>
      <c r="AB30" s="101"/>
      <c r="AC30" s="125"/>
      <c r="AD30" s="71"/>
      <c r="AE30" s="52"/>
      <c r="AF30" s="64"/>
      <c r="AG30" s="92"/>
      <c r="AH30" s="135" t="e">
        <f t="shared" si="3"/>
        <v>#N/A</v>
      </c>
      <c r="AI30" s="139"/>
      <c r="AJ30" s="143"/>
      <c r="AK30" s="143"/>
      <c r="AL30" s="147">
        <f t="shared" si="4"/>
        <v>0</v>
      </c>
      <c r="AM30" s="151"/>
    </row>
    <row r="31" spans="1:41">
      <c r="A31" s="19">
        <v>28</v>
      </c>
      <c r="B31" s="27"/>
      <c r="C31" s="34"/>
      <c r="D31" s="39"/>
      <c r="E31" s="47"/>
      <c r="F31" s="52"/>
      <c r="G31" s="52"/>
      <c r="H31" s="59"/>
      <c r="I31" s="64"/>
      <c r="J31" s="71"/>
      <c r="K31" s="52"/>
      <c r="L31" s="77">
        <f t="shared" si="0"/>
        <v>0</v>
      </c>
      <c r="M31" s="77">
        <f t="shared" si="0"/>
        <v>0</v>
      </c>
      <c r="N31" s="77">
        <f t="shared" si="0"/>
        <v>0</v>
      </c>
      <c r="O31" s="81"/>
      <c r="P31" s="88">
        <f t="shared" ca="1" si="1"/>
        <v>124</v>
      </c>
      <c r="Q31" s="92"/>
      <c r="R31" s="98">
        <f t="shared" si="2"/>
        <v>0</v>
      </c>
      <c r="S31" s="101"/>
      <c r="T31" s="105"/>
      <c r="U31" s="108"/>
      <c r="V31" s="113"/>
      <c r="W31" s="113"/>
      <c r="X31" s="113" t="s">
        <v>32</v>
      </c>
      <c r="Y31" s="113"/>
      <c r="Z31" s="113"/>
      <c r="AA31" s="120"/>
      <c r="AB31" s="101"/>
      <c r="AC31" s="126"/>
      <c r="AD31" s="71"/>
      <c r="AE31" s="52"/>
      <c r="AF31" s="64"/>
      <c r="AG31" s="92"/>
      <c r="AH31" s="135" t="e">
        <f t="shared" si="3"/>
        <v>#N/A</v>
      </c>
      <c r="AI31" s="139"/>
      <c r="AJ31" s="143"/>
      <c r="AK31" s="143"/>
      <c r="AL31" s="147">
        <f t="shared" si="4"/>
        <v>0</v>
      </c>
      <c r="AM31" s="151"/>
    </row>
    <row r="32" spans="1:41">
      <c r="A32" s="19">
        <v>29</v>
      </c>
      <c r="B32" s="27"/>
      <c r="C32" s="34"/>
      <c r="D32" s="39"/>
      <c r="E32" s="47"/>
      <c r="F32" s="52"/>
      <c r="G32" s="52"/>
      <c r="H32" s="59"/>
      <c r="I32" s="64"/>
      <c r="J32" s="71"/>
      <c r="K32" s="52"/>
      <c r="L32" s="77">
        <f t="shared" si="0"/>
        <v>0</v>
      </c>
      <c r="M32" s="77">
        <f t="shared" si="0"/>
        <v>0</v>
      </c>
      <c r="N32" s="77">
        <f t="shared" si="0"/>
        <v>0</v>
      </c>
      <c r="O32" s="81"/>
      <c r="P32" s="88">
        <f t="shared" ca="1" si="1"/>
        <v>124</v>
      </c>
      <c r="Q32" s="92"/>
      <c r="R32" s="98">
        <f t="shared" si="2"/>
        <v>0</v>
      </c>
      <c r="S32" s="101"/>
      <c r="T32" s="105"/>
      <c r="U32" s="108"/>
      <c r="V32" s="113"/>
      <c r="W32" s="113"/>
      <c r="X32" s="113" t="s">
        <v>32</v>
      </c>
      <c r="Y32" s="113"/>
      <c r="Z32" s="113"/>
      <c r="AA32" s="120"/>
      <c r="AB32" s="101"/>
      <c r="AC32" s="126"/>
      <c r="AD32" s="71"/>
      <c r="AE32" s="52"/>
      <c r="AF32" s="64"/>
      <c r="AG32" s="92"/>
      <c r="AH32" s="135" t="e">
        <f t="shared" si="3"/>
        <v>#N/A</v>
      </c>
      <c r="AI32" s="139"/>
      <c r="AJ32" s="143"/>
      <c r="AK32" s="143"/>
      <c r="AL32" s="147">
        <f t="shared" si="4"/>
        <v>0</v>
      </c>
      <c r="AM32" s="151"/>
    </row>
    <row r="33" spans="1:41">
      <c r="A33" s="20">
        <v>30</v>
      </c>
      <c r="B33" s="28"/>
      <c r="C33" s="35"/>
      <c r="D33" s="40"/>
      <c r="E33" s="48"/>
      <c r="F33" s="53"/>
      <c r="G33" s="53"/>
      <c r="H33" s="61"/>
      <c r="I33" s="66"/>
      <c r="J33" s="73"/>
      <c r="K33" s="53"/>
      <c r="L33" s="78">
        <f t="shared" si="0"/>
        <v>0</v>
      </c>
      <c r="M33" s="78">
        <f t="shared" si="0"/>
        <v>0</v>
      </c>
      <c r="N33" s="78">
        <f t="shared" si="0"/>
        <v>0</v>
      </c>
      <c r="O33" s="84"/>
      <c r="P33" s="89">
        <f t="shared" ca="1" si="1"/>
        <v>124</v>
      </c>
      <c r="Q33" s="94"/>
      <c r="R33" s="99">
        <f t="shared" si="2"/>
        <v>0</v>
      </c>
      <c r="S33" s="103"/>
      <c r="T33" s="106"/>
      <c r="U33" s="110"/>
      <c r="V33" s="115"/>
      <c r="W33" s="115"/>
      <c r="X33" s="115" t="s">
        <v>32</v>
      </c>
      <c r="Y33" s="115"/>
      <c r="Z33" s="115"/>
      <c r="AA33" s="122"/>
      <c r="AB33" s="103"/>
      <c r="AC33" s="127"/>
      <c r="AD33" s="73"/>
      <c r="AE33" s="53"/>
      <c r="AF33" s="66"/>
      <c r="AG33" s="94"/>
      <c r="AH33" s="136" t="e">
        <f t="shared" si="3"/>
        <v>#N/A</v>
      </c>
      <c r="AI33" s="140"/>
      <c r="AJ33" s="144"/>
      <c r="AK33" s="144"/>
      <c r="AL33" s="148">
        <f t="shared" si="4"/>
        <v>0</v>
      </c>
      <c r="AM33" s="151"/>
    </row>
    <row r="35" spans="1:41" s="14" customFormat="1">
      <c r="A35" s="21"/>
      <c r="B35" s="21"/>
      <c r="C35" s="21"/>
      <c r="D35" s="21"/>
      <c r="E35" s="21"/>
      <c r="F35" s="21"/>
      <c r="G35" s="21"/>
      <c r="H35" s="21"/>
      <c r="I35" s="21"/>
      <c r="J35" s="21"/>
      <c r="K35" s="21"/>
      <c r="L35" s="21"/>
      <c r="M35" s="21"/>
      <c r="N35" s="21"/>
      <c r="O35" s="85"/>
      <c r="P35" s="21"/>
      <c r="Q35" s="21"/>
      <c r="R35" s="15"/>
      <c r="S35" s="21"/>
      <c r="T35" s="21"/>
      <c r="U35" s="9"/>
      <c r="V35" s="9"/>
      <c r="W35" s="9"/>
      <c r="X35" s="9"/>
      <c r="Y35" s="9"/>
      <c r="Z35" s="9"/>
      <c r="AA35" s="9"/>
      <c r="AB35" s="21"/>
      <c r="AC35" s="21"/>
      <c r="AD35" s="21"/>
      <c r="AE35" s="21"/>
      <c r="AF35" s="21"/>
      <c r="AG35" s="21"/>
      <c r="AH35" s="16"/>
      <c r="AI35" s="16"/>
      <c r="AJ35" s="16"/>
      <c r="AK35" s="16"/>
      <c r="AL35" s="16"/>
      <c r="AN35" s="10"/>
      <c r="AO35" s="10"/>
    </row>
    <row r="39" spans="1:41">
      <c r="AN39" s="14"/>
      <c r="AO39" s="14"/>
    </row>
  </sheetData>
  <mergeCells count="17">
    <mergeCell ref="U1:AA1"/>
    <mergeCell ref="U2:W2"/>
    <mergeCell ref="Y2:AA2"/>
    <mergeCell ref="A1:A3"/>
    <mergeCell ref="B1:D2"/>
    <mergeCell ref="E1:H2"/>
    <mergeCell ref="I1:I3"/>
    <mergeCell ref="J1:Q2"/>
    <mergeCell ref="R1:R3"/>
    <mergeCell ref="S1:S3"/>
    <mergeCell ref="T1:T3"/>
    <mergeCell ref="AB1:AB3"/>
    <mergeCell ref="AC1:AC3"/>
    <mergeCell ref="AD1:AF2"/>
    <mergeCell ref="AG1:AG2"/>
    <mergeCell ref="AH1:AH3"/>
    <mergeCell ref="AI1:AL2"/>
  </mergeCells>
  <phoneticPr fontId="2"/>
  <conditionalFormatting sqref="L4:L30 L32:L33">
    <cfRule type="expression" dxfId="22" priority="21">
      <formula>$F4=""</formula>
    </cfRule>
  </conditionalFormatting>
  <conditionalFormatting sqref="M4:M30 M32:M33">
    <cfRule type="expression" dxfId="21" priority="20">
      <formula>$G4=""</formula>
    </cfRule>
  </conditionalFormatting>
  <conditionalFormatting sqref="N4:N30 N32:N33">
    <cfRule type="expression" dxfId="20" priority="19">
      <formula>$H4=""</formula>
    </cfRule>
  </conditionalFormatting>
  <conditionalFormatting sqref="AH4:AH30 AH32:AH33">
    <cfRule type="expression" dxfId="19" priority="17">
      <formula>$S4=""</formula>
    </cfRule>
  </conditionalFormatting>
  <conditionalFormatting sqref="P4:P30 P32:P33">
    <cfRule type="expression" dxfId="18" priority="16">
      <formula>$O4=""</formula>
    </cfRule>
  </conditionalFormatting>
  <conditionalFormatting sqref="AI4:AI30 AI32:AI33">
    <cfRule type="expression" dxfId="17" priority="15">
      <formula>$AH4&lt;$AI4</formula>
    </cfRule>
  </conditionalFormatting>
  <conditionalFormatting sqref="AJ4:AJ30 AJ32:AJ33">
    <cfRule type="expression" dxfId="16" priority="14">
      <formula>$AH4&lt;$AJ4</formula>
    </cfRule>
  </conditionalFormatting>
  <conditionalFormatting sqref="AK4:AK30 AK32:AK33">
    <cfRule type="expression" dxfId="15" priority="13">
      <formula>$AH4&lt;$AK4</formula>
    </cfRule>
  </conditionalFormatting>
  <conditionalFormatting sqref="AL4:AL30 AL32:AL33">
    <cfRule type="expression" dxfId="14" priority="11">
      <formula>$S4=""</formula>
    </cfRule>
    <cfRule type="expression" dxfId="13" priority="12">
      <formula>$AH4=""</formula>
    </cfRule>
  </conditionalFormatting>
  <conditionalFormatting sqref="L31">
    <cfRule type="expression" dxfId="12" priority="10">
      <formula>$F31=""</formula>
    </cfRule>
  </conditionalFormatting>
  <conditionalFormatting sqref="M31">
    <cfRule type="expression" dxfId="11" priority="9">
      <formula>$G31=""</formula>
    </cfRule>
  </conditionalFormatting>
  <conditionalFormatting sqref="N31">
    <cfRule type="expression" dxfId="10" priority="8">
      <formula>$H31=""</formula>
    </cfRule>
  </conditionalFormatting>
  <conditionalFormatting sqref="AH31">
    <cfRule type="expression" dxfId="9" priority="7">
      <formula>$S31=""</formula>
    </cfRule>
  </conditionalFormatting>
  <conditionalFormatting sqref="P31">
    <cfRule type="expression" dxfId="8" priority="6">
      <formula>$O31=""</formula>
    </cfRule>
  </conditionalFormatting>
  <conditionalFormatting sqref="AI31">
    <cfRule type="expression" dxfId="7" priority="5">
      <formula>$AH31&lt;$AI31</formula>
    </cfRule>
  </conditionalFormatting>
  <conditionalFormatting sqref="AJ31">
    <cfRule type="expression" dxfId="6" priority="4">
      <formula>$AH31&lt;$AJ31</formula>
    </cfRule>
  </conditionalFormatting>
  <conditionalFormatting sqref="AK31">
    <cfRule type="expression" dxfId="5" priority="3">
      <formula>$AH31&lt;$AK31</formula>
    </cfRule>
  </conditionalFormatting>
  <conditionalFormatting sqref="AL31">
    <cfRule type="expression" dxfId="4" priority="1">
      <formula>$S31=""</formula>
    </cfRule>
    <cfRule type="expression" dxfId="3" priority="2">
      <formula>$AH31=""</formula>
    </cfRule>
  </conditionalFormatting>
  <dataValidations count="6">
    <dataValidation type="list" allowBlank="1" showDropDown="0" showInputMessage="1" showErrorMessage="1" sqref="AN3:AN5 S4:S33">
      <formula1>"要介護３,要介護４,要介護５"</formula1>
    </dataValidation>
    <dataValidation type="list" allowBlank="1" showDropDown="0" showInputMessage="1" showErrorMessage="1" sqref="AG4:AG14">
      <formula1>"同意する,同意しない"</formula1>
    </dataValidation>
    <dataValidation type="list" allowBlank="1" showDropDown="0" showInputMessage="1" showErrorMessage="1" sqref="AI3">
      <formula1>"４月,７月,１０月,１月"</formula1>
    </dataValidation>
    <dataValidation type="list" allowBlank="1" showDropDown="0" showInputMessage="1" showErrorMessage="1" sqref="Q4:Q33">
      <formula1>"男,女"</formula1>
    </dataValidation>
    <dataValidation type="list" allowBlank="1" showDropDown="0" showInputMessage="1" showErrorMessage="1" sqref="AB4:AB33">
      <formula1>"在宅,入院,入所"</formula1>
    </dataValidation>
    <dataValidation type="list" allowBlank="1" showDropDown="0" showInputMessage="1" showErrorMessage="1" sqref="AC4:AC33">
      <formula1>"㈱ジェー・シー・アイ秋田支店"</formula1>
    </dataValidation>
  </dataValidations>
  <pageMargins left="0.70866141732283472" right="0.70866141732283472" top="0.74803149606299213" bottom="0.74803149606299213" header="0.31496062992125984" footer="0.31496062992125984"/>
  <pageSetup paperSize="9" scale="80" fitToWidth="1" fitToHeight="1" orientation="landscape" usePrinterDefaults="1" r:id="rId1"/>
  <colBreaks count="1" manualBreakCount="1">
    <brk id="14" max="32"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AQ42"/>
  <sheetViews>
    <sheetView view="pageBreakPreview" zoomScale="85" zoomScaleNormal="70" zoomScaleSheetLayoutView="85" workbookViewId="0"/>
  </sheetViews>
  <sheetFormatPr defaultColWidth="2.375" defaultRowHeight="22.5" customHeight="1"/>
  <cols>
    <col min="1" max="1" width="0.875" style="162" customWidth="1"/>
    <col min="2" max="10" width="2.375" style="162"/>
    <col min="11" max="11" width="1" style="162" customWidth="1"/>
    <col min="12" max="16" width="2.375" style="162"/>
    <col min="17" max="17" width="1" style="162" customWidth="1"/>
    <col min="18" max="30" width="2.375" style="162"/>
    <col min="31" max="31" width="1.5" style="162" customWidth="1"/>
    <col min="32" max="32" width="3.125" style="162" customWidth="1"/>
    <col min="33" max="37" width="2.375" style="162"/>
    <col min="38" max="40" width="1.5" style="162" customWidth="1"/>
    <col min="41" max="41" width="2.375" style="162"/>
    <col min="42" max="42" width="8.875" style="162" customWidth="1"/>
    <col min="43" max="43" width="22.75" style="162" customWidth="1"/>
    <col min="44" max="16384" width="2.375" style="162"/>
  </cols>
  <sheetData>
    <row r="1" spans="2:42" ht="13.5">
      <c r="B1" s="163" t="s">
        <v>92</v>
      </c>
    </row>
    <row r="2" spans="2:42" ht="22.5" customHeight="1">
      <c r="B2" s="164" t="s">
        <v>89</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row>
    <row r="3" spans="2:42" ht="14.25" customHeight="1">
      <c r="AP3" s="238" t="s">
        <v>34</v>
      </c>
    </row>
    <row r="4" spans="2:42" ht="22.5" customHeight="1">
      <c r="B4" s="165" t="str">
        <f ca="1">"令和"&amp;INDEX(リスト!$A$4:$AG$33,MATCH($AP$4,リスト!$A$4:$A$33,0),2)&amp;"年"&amp;INDEX(リスト!$A$4:$AG$33,MATCH($AP$4,リスト!$A$4:$A$33,0),3)&amp;"月"&amp;INDEX(リスト!$A$4:$AG$33,MATCH($AP$4,リスト!$A$4:$A$33,0),4)&amp;"日"</f>
        <v>令和４年７月１４日</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P4" s="238">
        <v>1</v>
      </c>
    </row>
    <row r="5" spans="2:42" ht="14.25" customHeight="1"/>
    <row r="6" spans="2:42" ht="22.5" customHeight="1">
      <c r="B6" s="162" t="s">
        <v>21</v>
      </c>
    </row>
    <row r="7" spans="2:42" ht="13.5">
      <c r="W7" s="162" t="s">
        <v>29</v>
      </c>
      <c r="X7" s="223" t="str">
        <f ca="1">INDEX(リスト!$A$4:$AG$33,MATCH($AP$4,リスト!$A$4:$A$33,0),6)</f>
        <v>０１８－２４０１</v>
      </c>
      <c r="Y7" s="223"/>
      <c r="Z7" s="223"/>
      <c r="AA7" s="223"/>
      <c r="AB7" s="223"/>
      <c r="AC7" s="223"/>
      <c r="AD7" s="223"/>
      <c r="AE7" s="223"/>
      <c r="AF7" s="223"/>
      <c r="AG7" s="223"/>
      <c r="AH7" s="223"/>
      <c r="AI7" s="223"/>
      <c r="AJ7" s="223"/>
      <c r="AK7" s="223"/>
    </row>
    <row r="8" spans="2:42" ht="22.5" customHeight="1">
      <c r="L8" s="206" t="s">
        <v>62</v>
      </c>
      <c r="M8" s="206"/>
      <c r="N8" s="206"/>
      <c r="O8" s="206"/>
      <c r="P8" s="206"/>
      <c r="Q8" s="187" t="s">
        <v>88</v>
      </c>
      <c r="R8" s="187"/>
      <c r="S8" s="187"/>
      <c r="T8" s="187"/>
      <c r="U8" s="187"/>
      <c r="V8" s="187"/>
      <c r="W8" s="187" t="str">
        <f ca="1">INDEX(リスト!$A$4:$AG$33,MATCH($AP$4,リスト!$A$4:$A$33,0),7)</f>
        <v>三種町鵜川字岩谷子８</v>
      </c>
      <c r="X8" s="187"/>
      <c r="Y8" s="187"/>
      <c r="Z8" s="187"/>
      <c r="AA8" s="187"/>
      <c r="AB8" s="187"/>
      <c r="AC8" s="187"/>
      <c r="AD8" s="187"/>
      <c r="AE8" s="187"/>
      <c r="AF8" s="187"/>
      <c r="AG8" s="187"/>
      <c r="AH8" s="187"/>
      <c r="AI8" s="187"/>
      <c r="AJ8" s="187"/>
      <c r="AK8" s="187"/>
      <c r="AL8" s="231"/>
      <c r="AM8" s="231"/>
    </row>
    <row r="9" spans="2:42" ht="22.5" customHeight="1">
      <c r="L9" s="206" t="s">
        <v>64</v>
      </c>
      <c r="M9" s="206"/>
      <c r="N9" s="206"/>
      <c r="O9" s="206"/>
      <c r="P9" s="206"/>
      <c r="Q9" s="187" t="s">
        <v>87</v>
      </c>
      <c r="R9" s="187"/>
      <c r="S9" s="187"/>
      <c r="T9" s="187"/>
      <c r="U9" s="187"/>
      <c r="V9" s="203"/>
      <c r="W9" s="203" t="str">
        <f ca="1">INDEX(リスト!$A$4:$AG$33,MATCH($AP$4,リスト!$A$4:$A$33,0),5)</f>
        <v>三種　一郎</v>
      </c>
      <c r="X9" s="203"/>
      <c r="Y9" s="203"/>
      <c r="Z9" s="203"/>
      <c r="AA9" s="203"/>
      <c r="AB9" s="203"/>
      <c r="AC9" s="203"/>
      <c r="AD9" s="203"/>
      <c r="AE9" s="203"/>
      <c r="AF9" s="203"/>
      <c r="AG9" s="203"/>
      <c r="AH9" s="203"/>
      <c r="AI9" s="203"/>
      <c r="AJ9" s="203"/>
      <c r="AK9" s="203"/>
      <c r="AL9" s="231"/>
      <c r="AM9" s="231"/>
    </row>
    <row r="10" spans="2:42" ht="22.5" customHeight="1">
      <c r="Q10" s="187" t="s">
        <v>55</v>
      </c>
      <c r="R10" s="187"/>
      <c r="S10" s="187"/>
      <c r="T10" s="187"/>
      <c r="U10" s="187"/>
      <c r="V10" s="187"/>
      <c r="W10" s="187"/>
      <c r="X10" s="187"/>
      <c r="Y10" s="181" t="str">
        <f ca="1">INDEX(リスト!$A$4:$AG$33,MATCH($AP$4,リスト!$A$4:$A$33,0),9)</f>
        <v>長男</v>
      </c>
      <c r="Z10" s="181"/>
      <c r="AA10" s="181"/>
      <c r="AB10" s="181"/>
      <c r="AC10" s="181"/>
      <c r="AD10" s="181"/>
      <c r="AE10" s="181"/>
      <c r="AF10" s="181"/>
      <c r="AG10" s="181"/>
      <c r="AH10" s="181"/>
      <c r="AI10" s="181"/>
      <c r="AJ10" s="181"/>
      <c r="AK10" s="181"/>
      <c r="AL10" s="232"/>
      <c r="AM10" s="232"/>
    </row>
    <row r="11" spans="2:42" ht="22.5" customHeight="1">
      <c r="Q11" s="187" t="s">
        <v>14</v>
      </c>
      <c r="R11" s="187"/>
      <c r="S11" s="187"/>
      <c r="T11" s="187"/>
      <c r="U11" s="187"/>
      <c r="V11" s="222" t="str">
        <f ca="1">INDEX(リスト!$A$4:$AG$33,MATCH($AP$4,リスト!$A$4:$A$33,0),8)</f>
        <v>８５－２１９０</v>
      </c>
      <c r="W11" s="222"/>
      <c r="X11" s="222"/>
      <c r="Y11" s="222"/>
      <c r="Z11" s="222"/>
      <c r="AA11" s="222"/>
      <c r="AB11" s="222"/>
      <c r="AC11" s="222"/>
      <c r="AD11" s="222"/>
      <c r="AE11" s="222"/>
      <c r="AF11" s="222"/>
      <c r="AG11" s="222"/>
      <c r="AH11" s="222"/>
      <c r="AI11" s="222"/>
      <c r="AJ11" s="222"/>
      <c r="AK11" s="222"/>
      <c r="AL11" s="232"/>
      <c r="AM11" s="232"/>
    </row>
    <row r="12" spans="2:42" ht="22.5" customHeight="1">
      <c r="B12" s="162" t="s">
        <v>86</v>
      </c>
    </row>
    <row r="13" spans="2:42" ht="21" customHeight="1">
      <c r="B13" s="166" t="s">
        <v>51</v>
      </c>
      <c r="C13" s="178"/>
      <c r="D13" s="178"/>
      <c r="E13" s="178"/>
      <c r="F13" s="189"/>
      <c r="G13" s="192" t="s">
        <v>65</v>
      </c>
      <c r="H13" s="192"/>
      <c r="I13" s="192"/>
      <c r="J13" s="192"/>
      <c r="K13" s="200" t="str">
        <f ca="1">INDEX(リスト!$A$4:$AG$33,MATCH($AP$4,リスト!$A$4:$A$33,0),11)</f>
        <v>みたね　たろう</v>
      </c>
      <c r="L13" s="207"/>
      <c r="M13" s="207"/>
      <c r="N13" s="207"/>
      <c r="O13" s="207"/>
      <c r="P13" s="207"/>
      <c r="Q13" s="207"/>
      <c r="R13" s="207"/>
      <c r="S13" s="207"/>
      <c r="T13" s="207"/>
      <c r="U13" s="207"/>
      <c r="V13" s="207"/>
      <c r="W13" s="207"/>
      <c r="X13" s="207"/>
      <c r="Y13" s="225"/>
      <c r="Z13" s="194" t="s">
        <v>12</v>
      </c>
      <c r="AA13" s="194"/>
      <c r="AB13" s="194"/>
      <c r="AC13" s="200" t="str">
        <f ca="1">INDEX(リスト!$A$4:$AG$33,MATCH($AP$4,リスト!$A$4:$A$33,0),14)</f>
        <v>８５－２１９０</v>
      </c>
      <c r="AD13" s="207"/>
      <c r="AE13" s="207"/>
      <c r="AF13" s="207"/>
      <c r="AG13" s="207"/>
      <c r="AH13" s="207"/>
      <c r="AI13" s="207"/>
      <c r="AJ13" s="207"/>
      <c r="AK13" s="207"/>
      <c r="AL13" s="225"/>
      <c r="AM13" s="186"/>
    </row>
    <row r="14" spans="2:42" ht="22.5" customHeight="1">
      <c r="B14" s="167"/>
      <c r="C14" s="179"/>
      <c r="D14" s="179"/>
      <c r="E14" s="179"/>
      <c r="F14" s="190"/>
      <c r="G14" s="193" t="s">
        <v>10</v>
      </c>
      <c r="H14" s="193"/>
      <c r="I14" s="193"/>
      <c r="J14" s="193"/>
      <c r="K14" s="201" t="str">
        <f ca="1">INDEX(リスト!$A$4:$AG$33,MATCH($AP$4,リスト!$A$4:$A$33,0),10)</f>
        <v>三種　太郎</v>
      </c>
      <c r="L14" s="208"/>
      <c r="M14" s="208"/>
      <c r="N14" s="208"/>
      <c r="O14" s="208"/>
      <c r="P14" s="208"/>
      <c r="Q14" s="208"/>
      <c r="R14" s="208"/>
      <c r="S14" s="208"/>
      <c r="T14" s="208"/>
      <c r="U14" s="208"/>
      <c r="V14" s="208"/>
      <c r="W14" s="208"/>
      <c r="X14" s="208"/>
      <c r="Y14" s="226"/>
      <c r="Z14" s="194"/>
      <c r="AA14" s="194"/>
      <c r="AB14" s="194"/>
      <c r="AC14" s="227"/>
      <c r="AD14" s="222"/>
      <c r="AE14" s="222"/>
      <c r="AF14" s="222"/>
      <c r="AG14" s="222"/>
      <c r="AH14" s="222"/>
      <c r="AI14" s="222"/>
      <c r="AJ14" s="222"/>
      <c r="AK14" s="222"/>
      <c r="AL14" s="233"/>
      <c r="AM14" s="186"/>
    </row>
    <row r="15" spans="2:42" ht="15.75" customHeight="1">
      <c r="B15" s="167"/>
      <c r="C15" s="179"/>
      <c r="D15" s="179"/>
      <c r="E15" s="179"/>
      <c r="F15" s="190"/>
      <c r="G15" s="194" t="s">
        <v>59</v>
      </c>
      <c r="H15" s="194"/>
      <c r="I15" s="194"/>
      <c r="J15" s="194"/>
      <c r="K15" s="202"/>
      <c r="L15" s="209"/>
      <c r="M15" s="214" t="s">
        <v>29</v>
      </c>
      <c r="N15" s="214" t="str">
        <f ca="1">INDEX(リスト!$A$4:$AG$33,MATCH($AP$4,リスト!$A$4:$A$33,0),12)</f>
        <v>０１８－２４０１</v>
      </c>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34"/>
      <c r="AM15" s="186"/>
    </row>
    <row r="16" spans="2:42" ht="21" customHeight="1">
      <c r="B16" s="168" t="s">
        <v>79</v>
      </c>
      <c r="C16" s="180"/>
      <c r="D16" s="180"/>
      <c r="E16" s="180"/>
      <c r="F16" s="191"/>
      <c r="G16" s="194"/>
      <c r="H16" s="194"/>
      <c r="I16" s="194"/>
      <c r="J16" s="194"/>
      <c r="K16" s="187"/>
      <c r="L16" s="187"/>
      <c r="M16" s="215" t="str">
        <f ca="1">INDEX(リスト!$A$4:$AG$33,MATCH($AP$4,リスト!$A$4:$A$33,0),13)</f>
        <v>三種町鵜川字岩谷子８</v>
      </c>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35"/>
      <c r="AM16" s="186"/>
    </row>
    <row r="17" spans="2:43" ht="21" customHeight="1">
      <c r="B17" s="168"/>
      <c r="C17" s="180"/>
      <c r="D17" s="180"/>
      <c r="E17" s="180"/>
      <c r="F17" s="191"/>
      <c r="G17" s="193" t="s">
        <v>53</v>
      </c>
      <c r="H17" s="193"/>
      <c r="I17" s="193"/>
      <c r="J17" s="193"/>
      <c r="K17" s="186"/>
      <c r="L17" s="210">
        <f ca="1">INDEX(リスト!$A$4:$AG$33,MATCH($AP$4,リスト!$A$4:$A$33,0),15)</f>
        <v>15782</v>
      </c>
      <c r="M17" s="210"/>
      <c r="N17" s="210"/>
      <c r="O17" s="210"/>
      <c r="P17" s="210"/>
      <c r="Q17" s="210"/>
      <c r="R17" s="210"/>
      <c r="S17" s="210"/>
      <c r="T17" s="210"/>
      <c r="U17" s="221" t="s">
        <v>158</v>
      </c>
      <c r="V17" s="212" t="str">
        <f ca="1">INDEX(リスト!$A$4:$AG$33,MATCH($AP$4,リスト!$A$4:$A$33,0),16)&amp;"歳"</f>
        <v>81歳</v>
      </c>
      <c r="W17" s="212"/>
      <c r="X17" s="212"/>
      <c r="Y17" s="221" t="s">
        <v>157</v>
      </c>
      <c r="Z17" s="169" t="s">
        <v>18</v>
      </c>
      <c r="AA17" s="181"/>
      <c r="AB17" s="197"/>
      <c r="AC17" s="181" t="str">
        <f ca="1">INDEX(リスト!$A$4:$AG$33,MATCH($AP$4,リスト!$A$4:$A$33,0),17)</f>
        <v>男</v>
      </c>
      <c r="AD17" s="181"/>
      <c r="AE17" s="181"/>
      <c r="AF17" s="181"/>
      <c r="AG17" s="181"/>
      <c r="AH17" s="181"/>
      <c r="AI17" s="181"/>
      <c r="AJ17" s="181"/>
      <c r="AK17" s="181"/>
      <c r="AL17" s="197"/>
      <c r="AM17" s="186"/>
    </row>
    <row r="18" spans="2:43" ht="21" customHeight="1">
      <c r="B18" s="168"/>
      <c r="C18" s="180"/>
      <c r="D18" s="180"/>
      <c r="E18" s="180"/>
      <c r="F18" s="191"/>
      <c r="G18" s="194" t="s">
        <v>84</v>
      </c>
      <c r="H18" s="194"/>
      <c r="I18" s="194"/>
      <c r="J18" s="194"/>
      <c r="K18" s="202"/>
      <c r="L18" s="211" t="s">
        <v>47</v>
      </c>
      <c r="M18" s="211"/>
      <c r="N18" s="211"/>
      <c r="O18" s="211"/>
      <c r="P18" s="211"/>
      <c r="Q18" s="216"/>
      <c r="R18" s="200" t="str">
        <f ca="1">INDEX(リスト!$A$4:$AG$33,MATCH($AP$4,リスト!$A$4:$A$33,0),19)</f>
        <v>要介護４</v>
      </c>
      <c r="S18" s="207"/>
      <c r="T18" s="207"/>
      <c r="U18" s="207"/>
      <c r="V18" s="207"/>
      <c r="W18" s="207"/>
      <c r="X18" s="207"/>
      <c r="Y18" s="207"/>
      <c r="Z18" s="207"/>
      <c r="AA18" s="207"/>
      <c r="AB18" s="207"/>
      <c r="AC18" s="207"/>
      <c r="AD18" s="207"/>
      <c r="AE18" s="207"/>
      <c r="AF18" s="207"/>
      <c r="AG18" s="207"/>
      <c r="AH18" s="207"/>
      <c r="AI18" s="207"/>
      <c r="AJ18" s="207"/>
      <c r="AK18" s="207"/>
      <c r="AL18" s="225"/>
      <c r="AM18" s="232"/>
    </row>
    <row r="19" spans="2:43" ht="21" customHeight="1">
      <c r="B19" s="168"/>
      <c r="C19" s="180"/>
      <c r="D19" s="180"/>
      <c r="E19" s="180"/>
      <c r="F19" s="191"/>
      <c r="G19" s="194"/>
      <c r="H19" s="194"/>
      <c r="I19" s="194"/>
      <c r="J19" s="194"/>
      <c r="K19" s="203"/>
      <c r="L19" s="212" t="s">
        <v>82</v>
      </c>
      <c r="M19" s="212"/>
      <c r="N19" s="212"/>
      <c r="O19" s="212"/>
      <c r="P19" s="212"/>
      <c r="Q19" s="217"/>
      <c r="R19" s="219" t="str">
        <f ca="1">"令和"&amp;INDEX(リスト!$A$4:$AG$33,MATCH($AP$4,リスト!$A$4:$A$33,0),21)&amp;"年"&amp;INDEX(リスト!$A$4:$AG$33,MATCH($AP$4,リスト!$A$4:$A$33,0),22)&amp;"月"&amp;INDEX(リスト!$A$4:$AG$33,MATCH($AP$4,リスト!$A$4:$A$33,0),23)&amp;"日"</f>
        <v>令和３年７月１日</v>
      </c>
      <c r="S19" s="220"/>
      <c r="T19" s="220"/>
      <c r="U19" s="220"/>
      <c r="V19" s="220"/>
      <c r="W19" s="220"/>
      <c r="X19" s="220"/>
      <c r="Y19" s="220"/>
      <c r="Z19" s="181" t="s">
        <v>32</v>
      </c>
      <c r="AA19" s="181"/>
      <c r="AB19" s="181"/>
      <c r="AC19" s="228" t="str">
        <f ca="1">"令和"&amp;INDEX(リスト!$A$4:$AG$33,MATCH($AP$4,リスト!$A$4:$A$33,0),25)&amp;"年"&amp;INDEX(リスト!$A$4:$AG$33,MATCH($AP$4,リスト!$A$4:$A$33,0),26)&amp;"月"&amp;INDEX(リスト!$A$4:$AG$33,MATCH($AP$4,リスト!$A$4:$A$33,0),27)&amp;"日"</f>
        <v>令和５年６月３０日</v>
      </c>
      <c r="AD19" s="228"/>
      <c r="AE19" s="228"/>
      <c r="AF19" s="228"/>
      <c r="AG19" s="228"/>
      <c r="AH19" s="228"/>
      <c r="AI19" s="228"/>
      <c r="AJ19" s="228"/>
      <c r="AK19" s="228"/>
      <c r="AL19" s="197"/>
      <c r="AM19" s="232"/>
    </row>
    <row r="20" spans="2:43" ht="21" customHeight="1">
      <c r="B20" s="168"/>
      <c r="C20" s="180"/>
      <c r="D20" s="180"/>
      <c r="E20" s="180"/>
      <c r="F20" s="191"/>
      <c r="G20" s="194"/>
      <c r="H20" s="194"/>
      <c r="I20" s="194"/>
      <c r="J20" s="194"/>
      <c r="K20" s="186"/>
      <c r="L20" s="213" t="s">
        <v>81</v>
      </c>
      <c r="M20" s="213"/>
      <c r="N20" s="213"/>
      <c r="O20" s="213"/>
      <c r="P20" s="213"/>
      <c r="Q20" s="218"/>
      <c r="R20" s="174"/>
      <c r="S20" s="187" t="s">
        <v>166</v>
      </c>
      <c r="T20" s="187"/>
      <c r="U20" s="187"/>
      <c r="V20" s="187"/>
      <c r="W20" s="187"/>
      <c r="X20" s="187"/>
      <c r="Y20" s="187"/>
      <c r="Z20" s="187"/>
      <c r="AA20" s="187"/>
      <c r="AB20" s="187"/>
      <c r="AC20" s="187"/>
      <c r="AD20" s="187"/>
      <c r="AE20" s="187"/>
      <c r="AF20" s="187"/>
      <c r="AG20" s="187"/>
      <c r="AH20" s="187"/>
      <c r="AI20" s="187"/>
      <c r="AJ20" s="187"/>
      <c r="AK20" s="187"/>
      <c r="AL20" s="236"/>
      <c r="AM20" s="186"/>
    </row>
    <row r="21" spans="2:43" ht="21" customHeight="1">
      <c r="B21" s="168"/>
      <c r="C21" s="180"/>
      <c r="D21" s="180"/>
      <c r="E21" s="180"/>
      <c r="F21" s="191"/>
      <c r="G21" s="192" t="s">
        <v>76</v>
      </c>
      <c r="H21" s="192"/>
      <c r="I21" s="192"/>
      <c r="J21" s="192"/>
      <c r="K21" s="169" t="str">
        <f ca="1">INDEX(リスト!$A$4:$AG$33,MATCH($AP$4,リスト!$A$4:$A$33,0),28)</f>
        <v>在宅</v>
      </c>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217"/>
      <c r="AM21" s="186"/>
    </row>
    <row r="22" spans="2:43" ht="21" customHeight="1">
      <c r="B22" s="168"/>
      <c r="C22" s="180"/>
      <c r="D22" s="180"/>
      <c r="E22" s="180"/>
      <c r="F22" s="191"/>
      <c r="G22" s="194" t="s">
        <v>41</v>
      </c>
      <c r="H22" s="194"/>
      <c r="I22" s="194"/>
      <c r="J22" s="194"/>
      <c r="K22" s="204"/>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17"/>
      <c r="AM22" s="186"/>
    </row>
    <row r="23" spans="2:43" ht="21" customHeight="1">
      <c r="B23" s="169" t="s">
        <v>140</v>
      </c>
      <c r="C23" s="181"/>
      <c r="D23" s="181"/>
      <c r="E23" s="181"/>
      <c r="F23" s="181"/>
      <c r="G23" s="181"/>
      <c r="H23" s="181"/>
      <c r="I23" s="181"/>
      <c r="J23" s="197"/>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17"/>
      <c r="AM23" s="186"/>
    </row>
    <row r="24" spans="2:43" ht="13.5">
      <c r="B24" s="170" t="s">
        <v>146</v>
      </c>
      <c r="C24" s="182"/>
      <c r="D24" s="182"/>
      <c r="E24" s="182"/>
      <c r="F24" s="182"/>
      <c r="G24" s="182"/>
      <c r="H24" s="182"/>
      <c r="I24" s="182"/>
      <c r="J24" s="198"/>
      <c r="K24" s="205"/>
      <c r="L24" s="202" t="s">
        <v>147</v>
      </c>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16"/>
      <c r="AM24" s="186"/>
    </row>
    <row r="25" spans="2:43" ht="19.5" customHeight="1">
      <c r="B25" s="171"/>
      <c r="C25" s="183"/>
      <c r="D25" s="183"/>
      <c r="E25" s="183"/>
      <c r="F25" s="183"/>
      <c r="G25" s="183"/>
      <c r="H25" s="183"/>
      <c r="I25" s="183"/>
      <c r="J25" s="199"/>
      <c r="K25" s="187"/>
      <c r="L25" s="187" t="str">
        <f ca="1">INDEX(リスト!$A$4:$AG$33,MATCH($AP$4,リスト!$A$4:$A$33,0),30)&amp;"　　"&amp;INDEX(リスト!$A$4:$AG$33,MATCH($AP$4,リスト!$A$4:$A$33,0),31)&amp;"　　電話　"&amp;INDEX(リスト!$A$4:$AG$33,MATCH($AP$4,リスト!$A$4:$A$33,0),32)</f>
        <v>●●支援事業所　　△△□□　　電話　**-****</v>
      </c>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236"/>
      <c r="AM25" s="186"/>
    </row>
    <row r="26" spans="2:43" ht="13.5">
      <c r="B26" s="172" t="s">
        <v>138</v>
      </c>
      <c r="C26" s="184"/>
      <c r="D26" s="184"/>
      <c r="E26" s="184"/>
      <c r="F26" s="184"/>
      <c r="G26" s="184"/>
      <c r="H26" s="184"/>
      <c r="I26" s="184"/>
      <c r="J26" s="184"/>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218"/>
      <c r="AM26" s="186"/>
    </row>
    <row r="27" spans="2:43" ht="42.75" customHeight="1">
      <c r="B27" s="168" t="s">
        <v>80</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91"/>
      <c r="AM27" s="180"/>
    </row>
    <row r="28" spans="2:43" ht="22.5" customHeight="1">
      <c r="B28" s="173"/>
      <c r="C28" s="185" t="str">
        <f ca="1">B4</f>
        <v>令和４年７月１４日</v>
      </c>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218"/>
      <c r="AM28" s="186"/>
      <c r="AP28" s="239" t="s">
        <v>77</v>
      </c>
      <c r="AQ28" s="217"/>
    </row>
    <row r="29" spans="2:43" ht="22.5" customHeight="1">
      <c r="B29" s="173"/>
      <c r="C29" s="186"/>
      <c r="D29" s="186"/>
      <c r="E29" s="186"/>
      <c r="F29" s="186"/>
      <c r="G29" s="186"/>
      <c r="H29" s="186"/>
      <c r="I29" s="186"/>
      <c r="J29" s="186"/>
      <c r="K29" s="186"/>
      <c r="L29" s="186"/>
      <c r="M29" s="186"/>
      <c r="N29" s="186"/>
      <c r="O29" s="186"/>
      <c r="P29" s="186"/>
      <c r="Q29" s="186"/>
      <c r="R29" s="187"/>
      <c r="S29" s="187"/>
      <c r="T29" s="187"/>
      <c r="U29" s="187"/>
      <c r="V29" s="187"/>
      <c r="W29" s="187"/>
      <c r="X29" s="224" t="s">
        <v>143</v>
      </c>
      <c r="Y29" s="187"/>
      <c r="Z29" s="222" t="str">
        <f ca="1">IF(AP29="同意する",W9,"")</f>
        <v>三種　一郎</v>
      </c>
      <c r="AA29" s="222"/>
      <c r="AB29" s="222"/>
      <c r="AC29" s="222"/>
      <c r="AD29" s="222"/>
      <c r="AE29" s="222"/>
      <c r="AF29" s="222"/>
      <c r="AG29" s="222"/>
      <c r="AH29" s="222"/>
      <c r="AI29" s="222"/>
      <c r="AJ29" s="222"/>
      <c r="AK29" s="222"/>
      <c r="AL29" s="237"/>
      <c r="AM29" s="232"/>
      <c r="AP29" s="240" t="str">
        <f ca="1">INDEX(リスト!$A$4:$AG$33,MATCH($AP$4,リスト!$A$4:$A$33,0),33)</f>
        <v>同意する</v>
      </c>
      <c r="AQ29" s="217"/>
    </row>
    <row r="30" spans="2:43" ht="8.25" customHeight="1">
      <c r="B30" s="174"/>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236"/>
      <c r="AM30" s="186"/>
    </row>
    <row r="31" spans="2:43" ht="15" customHeight="1">
      <c r="B31" s="162" t="s">
        <v>167</v>
      </c>
    </row>
    <row r="32" spans="2:43" ht="15" customHeight="1">
      <c r="B32" s="162" t="s">
        <v>27</v>
      </c>
    </row>
    <row r="33" spans="2:39" ht="15" customHeight="1">
      <c r="B33" s="162" t="s">
        <v>66</v>
      </c>
    </row>
    <row r="34" spans="2:39" ht="15" customHeight="1">
      <c r="B34" s="162" t="s">
        <v>74</v>
      </c>
    </row>
    <row r="35" spans="2:39" ht="11.25" customHeight="1">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86"/>
    </row>
    <row r="36" spans="2:39" ht="11.25" customHeight="1">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86"/>
    </row>
    <row r="37" spans="2:39" s="163" customFormat="1" ht="11.25">
      <c r="B37" s="163" t="s">
        <v>72</v>
      </c>
    </row>
    <row r="38" spans="2:39" s="163" customFormat="1" ht="18.75" customHeight="1">
      <c r="B38" s="177" t="s">
        <v>30</v>
      </c>
      <c r="C38" s="188"/>
      <c r="D38" s="188"/>
      <c r="E38" s="188"/>
      <c r="F38" s="188"/>
      <c r="G38" s="188"/>
      <c r="H38" s="188"/>
      <c r="I38" s="195" t="s">
        <v>150</v>
      </c>
      <c r="J38" s="195"/>
      <c r="K38" s="195"/>
      <c r="L38" s="195"/>
      <c r="M38" s="195"/>
      <c r="N38" s="195"/>
      <c r="O38" s="195"/>
      <c r="P38" s="195"/>
      <c r="Q38" s="195"/>
      <c r="R38" s="195"/>
      <c r="S38" s="195"/>
      <c r="T38" s="195"/>
      <c r="U38" s="195"/>
      <c r="V38" s="195"/>
      <c r="W38" s="195"/>
      <c r="X38" s="195"/>
      <c r="Y38" s="195"/>
      <c r="Z38" s="195"/>
      <c r="AA38" s="195"/>
      <c r="AB38" s="195"/>
      <c r="AC38" s="195"/>
      <c r="AD38" s="195"/>
      <c r="AE38" s="195"/>
      <c r="AF38" s="229" t="s">
        <v>155</v>
      </c>
      <c r="AG38" s="230"/>
      <c r="AH38" s="230"/>
      <c r="AI38" s="230"/>
      <c r="AJ38" s="230"/>
      <c r="AK38" s="230"/>
      <c r="AL38" s="230"/>
    </row>
    <row r="39" spans="2:39" s="163" customFormat="1" ht="18.75" customHeight="1">
      <c r="B39" s="177"/>
      <c r="C39" s="188"/>
      <c r="D39" s="188"/>
      <c r="E39" s="188"/>
      <c r="F39" s="188"/>
      <c r="G39" s="188"/>
      <c r="H39" s="188"/>
      <c r="I39" s="195" t="s">
        <v>151</v>
      </c>
      <c r="J39" s="195"/>
      <c r="K39" s="195"/>
      <c r="L39" s="195"/>
      <c r="M39" s="195"/>
      <c r="N39" s="195"/>
      <c r="O39" s="195"/>
      <c r="P39" s="195"/>
      <c r="Q39" s="195"/>
      <c r="R39" s="195"/>
      <c r="S39" s="195"/>
      <c r="T39" s="195"/>
      <c r="U39" s="195"/>
      <c r="V39" s="195"/>
      <c r="W39" s="195"/>
      <c r="X39" s="195"/>
      <c r="Y39" s="195"/>
      <c r="Z39" s="195"/>
      <c r="AA39" s="195"/>
      <c r="AB39" s="195"/>
      <c r="AC39" s="195"/>
      <c r="AD39" s="195"/>
      <c r="AE39" s="195"/>
      <c r="AF39" s="229"/>
      <c r="AG39" s="230"/>
      <c r="AH39" s="230"/>
      <c r="AI39" s="230"/>
      <c r="AJ39" s="230"/>
      <c r="AK39" s="230"/>
      <c r="AL39" s="230"/>
    </row>
    <row r="40" spans="2:39" s="163" customFormat="1" ht="18.75" customHeight="1">
      <c r="B40" s="177" t="s">
        <v>0</v>
      </c>
      <c r="C40" s="188"/>
      <c r="D40" s="188"/>
      <c r="E40" s="188"/>
      <c r="F40" s="188"/>
      <c r="G40" s="188"/>
      <c r="H40" s="188"/>
      <c r="I40" s="196" t="s">
        <v>154</v>
      </c>
      <c r="J40" s="196"/>
      <c r="K40" s="196"/>
      <c r="L40" s="196"/>
      <c r="M40" s="196"/>
      <c r="N40" s="196"/>
      <c r="O40" s="196"/>
      <c r="P40" s="196"/>
      <c r="Q40" s="196"/>
      <c r="R40" s="196"/>
      <c r="S40" s="196"/>
      <c r="T40" s="196"/>
      <c r="U40" s="196"/>
      <c r="V40" s="196"/>
      <c r="W40" s="196"/>
      <c r="X40" s="196"/>
      <c r="Y40" s="196"/>
      <c r="Z40" s="196"/>
      <c r="AA40" s="196"/>
      <c r="AB40" s="196"/>
      <c r="AC40" s="196"/>
      <c r="AD40" s="196"/>
      <c r="AE40" s="196"/>
      <c r="AF40" s="229"/>
      <c r="AG40" s="230"/>
      <c r="AH40" s="230"/>
      <c r="AI40" s="230"/>
      <c r="AJ40" s="230"/>
      <c r="AK40" s="230"/>
      <c r="AL40" s="230"/>
    </row>
    <row r="41" spans="2:39" s="163" customFormat="1" ht="18.75" customHeight="1">
      <c r="B41" s="177" t="s">
        <v>71</v>
      </c>
      <c r="C41" s="188"/>
      <c r="D41" s="188"/>
      <c r="E41" s="188"/>
      <c r="F41" s="188"/>
      <c r="G41" s="188"/>
      <c r="H41" s="188"/>
      <c r="I41" s="195" t="s">
        <v>152</v>
      </c>
      <c r="J41" s="195"/>
      <c r="K41" s="195"/>
      <c r="L41" s="195"/>
      <c r="M41" s="195"/>
      <c r="N41" s="195"/>
      <c r="O41" s="195"/>
      <c r="P41" s="195"/>
      <c r="Q41" s="195"/>
      <c r="R41" s="195"/>
      <c r="S41" s="195"/>
      <c r="T41" s="195"/>
      <c r="U41" s="195"/>
      <c r="V41" s="195"/>
      <c r="W41" s="195"/>
      <c r="X41" s="195"/>
      <c r="Y41" s="195"/>
      <c r="Z41" s="195"/>
      <c r="AA41" s="195"/>
      <c r="AB41" s="195"/>
      <c r="AC41" s="195"/>
      <c r="AD41" s="195"/>
      <c r="AE41" s="195"/>
      <c r="AF41" s="229"/>
      <c r="AG41" s="230"/>
      <c r="AH41" s="230"/>
      <c r="AI41" s="230"/>
      <c r="AJ41" s="230"/>
      <c r="AK41" s="230"/>
      <c r="AL41" s="230"/>
    </row>
    <row r="42" spans="2:39" s="163" customFormat="1" ht="18.75" customHeight="1">
      <c r="B42" s="177" t="s">
        <v>24</v>
      </c>
      <c r="C42" s="188"/>
      <c r="D42" s="188"/>
      <c r="E42" s="188"/>
      <c r="F42" s="188"/>
      <c r="G42" s="188"/>
      <c r="H42" s="188"/>
      <c r="I42" s="195" t="s">
        <v>152</v>
      </c>
      <c r="J42" s="195"/>
      <c r="K42" s="195"/>
      <c r="L42" s="195"/>
      <c r="M42" s="195"/>
      <c r="N42" s="195"/>
      <c r="O42" s="195"/>
      <c r="P42" s="195"/>
      <c r="Q42" s="195"/>
      <c r="R42" s="195"/>
      <c r="S42" s="195"/>
      <c r="T42" s="195"/>
      <c r="U42" s="195"/>
      <c r="V42" s="195"/>
      <c r="W42" s="195"/>
      <c r="X42" s="195"/>
      <c r="Y42" s="195"/>
      <c r="Z42" s="195"/>
      <c r="AA42" s="195"/>
      <c r="AB42" s="195"/>
      <c r="AC42" s="195"/>
      <c r="AD42" s="195"/>
      <c r="AE42" s="195"/>
      <c r="AF42" s="229"/>
      <c r="AG42" s="230"/>
      <c r="AH42" s="230"/>
      <c r="AI42" s="230"/>
      <c r="AJ42" s="230"/>
      <c r="AK42" s="230"/>
      <c r="AL42" s="230"/>
    </row>
    <row r="43" spans="2:39" ht="7.5" customHeight="1"/>
  </sheetData>
  <mergeCells count="56">
    <mergeCell ref="B2:AK2"/>
    <mergeCell ref="B4:AK4"/>
    <mergeCell ref="X7:AK7"/>
    <mergeCell ref="L8:P8"/>
    <mergeCell ref="W8:AK8"/>
    <mergeCell ref="L9:P9"/>
    <mergeCell ref="W9:AK9"/>
    <mergeCell ref="Y10:AK10"/>
    <mergeCell ref="V11:AK11"/>
    <mergeCell ref="G13:J13"/>
    <mergeCell ref="K13:Y13"/>
    <mergeCell ref="G14:J14"/>
    <mergeCell ref="K14:Y14"/>
    <mergeCell ref="N15:AL15"/>
    <mergeCell ref="M16:AL16"/>
    <mergeCell ref="G17:J17"/>
    <mergeCell ref="L17:T17"/>
    <mergeCell ref="V17:X17"/>
    <mergeCell ref="Z17:AB17"/>
    <mergeCell ref="AC17:AL17"/>
    <mergeCell ref="L18:P18"/>
    <mergeCell ref="R18:AK18"/>
    <mergeCell ref="L19:P19"/>
    <mergeCell ref="R19:Y19"/>
    <mergeCell ref="Z19:AB19"/>
    <mergeCell ref="AC19:AK19"/>
    <mergeCell ref="L20:P20"/>
    <mergeCell ref="G21:J21"/>
    <mergeCell ref="K21:AK21"/>
    <mergeCell ref="G22:J22"/>
    <mergeCell ref="K22:AK22"/>
    <mergeCell ref="B23:J23"/>
    <mergeCell ref="L25:AK25"/>
    <mergeCell ref="B26:J26"/>
    <mergeCell ref="L26:AK26"/>
    <mergeCell ref="B27:AK27"/>
    <mergeCell ref="Z29:AK29"/>
    <mergeCell ref="B38:H38"/>
    <mergeCell ref="I38:AE38"/>
    <mergeCell ref="B39:H39"/>
    <mergeCell ref="I39:AE39"/>
    <mergeCell ref="B40:H40"/>
    <mergeCell ref="I40:AE40"/>
    <mergeCell ref="B41:H41"/>
    <mergeCell ref="I41:AE41"/>
    <mergeCell ref="B42:H42"/>
    <mergeCell ref="I42:AE42"/>
    <mergeCell ref="B13:F15"/>
    <mergeCell ref="Z13:AB14"/>
    <mergeCell ref="AC13:AL14"/>
    <mergeCell ref="G15:J16"/>
    <mergeCell ref="G18:J20"/>
    <mergeCell ref="B24:J25"/>
    <mergeCell ref="AF38:AF42"/>
    <mergeCell ref="AG38:AL42"/>
    <mergeCell ref="B16:F22"/>
  </mergeCells>
  <phoneticPr fontId="2"/>
  <pageMargins left="0.98425196850393704" right="0.59055118110236227" top="0.59055118110236227" bottom="0.59055118110236227" header="0.31496062992125984" footer="0.31496062992125984"/>
  <pageSetup paperSize="9" fitToWidth="1" fitToHeight="1" orientation="portrait"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Y54"/>
  <sheetViews>
    <sheetView showZeros="0" view="pageBreakPreview" zoomScale="85" zoomScaleSheetLayoutView="85" workbookViewId="0"/>
  </sheetViews>
  <sheetFormatPr defaultRowHeight="13.5"/>
  <cols>
    <col min="1" max="1" width="0.875" style="241" customWidth="1"/>
    <col min="2" max="2" width="3.5" style="242" customWidth="1"/>
    <col min="3" max="3" width="4.75" style="241" customWidth="1"/>
    <col min="4" max="4" width="34.125" style="241" customWidth="1"/>
    <col min="5" max="5" width="5.75" style="243" customWidth="1"/>
    <col min="6" max="6" width="16.375" style="243" customWidth="1"/>
    <col min="7" max="7" width="6.5" style="243" bestFit="1" customWidth="1"/>
    <col min="8" max="8" width="11.375" style="241" customWidth="1"/>
    <col min="9" max="9" width="4.375" style="241" customWidth="1"/>
    <col min="10" max="10" width="9.25" style="241" customWidth="1"/>
    <col min="11" max="11" width="4.375" style="241" customWidth="1"/>
    <col min="12" max="12" width="9.25" style="241" customWidth="1"/>
    <col min="13" max="13" width="4.375" style="241" customWidth="1"/>
    <col min="14" max="14" width="9.25" style="241" customWidth="1"/>
    <col min="15" max="15" width="4.375" style="241" customWidth="1"/>
    <col min="16" max="16" width="10.25" style="241" customWidth="1"/>
    <col min="17" max="17" width="0.625" style="241" customWidth="1"/>
    <col min="18" max="18" width="2.875" style="241" customWidth="1"/>
    <col min="19" max="19" width="9.25" style="241" customWidth="1"/>
    <col min="20" max="20" width="9.25" style="244" customWidth="1"/>
    <col min="21" max="21" width="9.25" style="241" customWidth="1"/>
    <col min="22" max="22" width="10.875" style="241" customWidth="1"/>
    <col min="23" max="16384" width="9" style="241" customWidth="1"/>
  </cols>
  <sheetData>
    <row r="1" spans="2:25" s="245" customFormat="1" ht="18.75">
      <c r="B1" s="246" t="s">
        <v>43</v>
      </c>
      <c r="C1" s="246"/>
      <c r="D1" s="246"/>
      <c r="E1" s="246"/>
      <c r="F1" s="246"/>
      <c r="G1" s="246"/>
      <c r="H1" s="246"/>
      <c r="I1" s="246"/>
      <c r="J1" s="246"/>
      <c r="K1" s="246"/>
      <c r="L1" s="246"/>
      <c r="M1" s="246"/>
      <c r="N1" s="246"/>
      <c r="O1" s="246"/>
      <c r="P1" s="246"/>
      <c r="T1" s="320"/>
    </row>
    <row r="2" spans="2:25" ht="12" customHeight="1"/>
    <row r="3" spans="2:25" ht="32.25" customHeight="1">
      <c r="H3" s="295" t="s">
        <v>5</v>
      </c>
      <c r="I3" s="300"/>
      <c r="J3" s="257"/>
      <c r="K3" s="257"/>
      <c r="L3" s="257"/>
      <c r="M3" s="257"/>
      <c r="N3" s="257"/>
      <c r="O3" s="257"/>
    </row>
    <row r="4" spans="2:25" ht="26.25" customHeight="1">
      <c r="H4" s="295" t="s">
        <v>31</v>
      </c>
      <c r="I4" s="301"/>
      <c r="J4" s="306"/>
      <c r="K4" s="306"/>
      <c r="L4" s="306"/>
      <c r="M4" s="306"/>
      <c r="N4" s="306"/>
      <c r="O4" s="306"/>
    </row>
    <row r="5" spans="2:25" ht="14.25"/>
    <row r="6" spans="2:25" ht="23.25" customHeight="1">
      <c r="B6" s="247" t="s">
        <v>148</v>
      </c>
      <c r="C6" s="256"/>
      <c r="D6" s="256"/>
      <c r="E6" s="274" t="s">
        <v>209</v>
      </c>
      <c r="F6" s="282"/>
      <c r="G6" s="282" t="s">
        <v>210</v>
      </c>
      <c r="H6" s="296" t="s">
        <v>44</v>
      </c>
      <c r="I6" s="302" t="s">
        <v>70</v>
      </c>
      <c r="J6" s="307"/>
      <c r="K6" s="302" t="str">
        <f>IF(I6=W9,X9,IF(I6=W10,X10,IF(I6=W11,X11,IF(I6=W12,X12,"　　月"))))</f>
        <v>　　月</v>
      </c>
      <c r="L6" s="307"/>
      <c r="M6" s="302" t="str">
        <f>IF(I6=W9,Y9,IF(I6=W10,Y10,IF(I6=W11,Y11,IF(I6=W12,Y12,"　　月"))))</f>
        <v>　　月</v>
      </c>
      <c r="N6" s="307"/>
      <c r="O6" s="312" t="s">
        <v>46</v>
      </c>
      <c r="P6" s="313"/>
    </row>
    <row r="7" spans="2:25" ht="13.5" customHeight="1">
      <c r="B7" s="248"/>
      <c r="C7" s="257"/>
      <c r="D7" s="257"/>
      <c r="E7" s="275"/>
      <c r="F7" s="283"/>
      <c r="G7" s="283"/>
      <c r="H7" s="297"/>
      <c r="I7" s="303" t="s">
        <v>48</v>
      </c>
      <c r="J7" s="308" t="s">
        <v>50</v>
      </c>
      <c r="K7" s="303" t="s">
        <v>48</v>
      </c>
      <c r="L7" s="308" t="s">
        <v>50</v>
      </c>
      <c r="M7" s="303" t="s">
        <v>48</v>
      </c>
      <c r="N7" s="308" t="s">
        <v>50</v>
      </c>
      <c r="O7" s="303" t="s">
        <v>48</v>
      </c>
      <c r="P7" s="308" t="s">
        <v>50</v>
      </c>
      <c r="S7" s="241" t="s">
        <v>160</v>
      </c>
    </row>
    <row r="8" spans="2:25" ht="24.95" customHeight="1">
      <c r="B8" s="249" t="s">
        <v>52</v>
      </c>
      <c r="C8" s="258" t="s">
        <v>211</v>
      </c>
      <c r="D8" s="262" t="s">
        <v>212</v>
      </c>
      <c r="E8" s="276" t="s">
        <v>214</v>
      </c>
      <c r="F8" s="284" t="s">
        <v>216</v>
      </c>
      <c r="G8" s="289" t="s">
        <v>219</v>
      </c>
      <c r="H8" s="298">
        <v>1650</v>
      </c>
      <c r="I8" s="304"/>
      <c r="J8" s="309">
        <f t="shared" ref="J8:J49" si="0">H8*I8</f>
        <v>0</v>
      </c>
      <c r="K8" s="304"/>
      <c r="L8" s="309">
        <f t="shared" ref="L8:L49" si="1">H8*K8</f>
        <v>0</v>
      </c>
      <c r="M8" s="304"/>
      <c r="N8" s="309">
        <f t="shared" ref="N8:N49" si="2">H8*M8</f>
        <v>0</v>
      </c>
      <c r="O8" s="304">
        <f t="shared" ref="O8:P49" si="3">I8+K8+M8</f>
        <v>0</v>
      </c>
      <c r="P8" s="309">
        <f t="shared" si="3"/>
        <v>0</v>
      </c>
      <c r="S8" s="315" t="s">
        <v>20</v>
      </c>
      <c r="T8" s="321">
        <v>5000</v>
      </c>
      <c r="U8" s="324" t="s">
        <v>165</v>
      </c>
      <c r="W8" s="315" t="s">
        <v>70</v>
      </c>
      <c r="X8" s="315" t="s">
        <v>314</v>
      </c>
      <c r="Y8" s="315" t="s">
        <v>314</v>
      </c>
    </row>
    <row r="9" spans="2:25" ht="24.95" customHeight="1">
      <c r="B9" s="249"/>
      <c r="C9" s="259" t="s">
        <v>220</v>
      </c>
      <c r="D9" s="263"/>
      <c r="E9" s="277" t="s">
        <v>221</v>
      </c>
      <c r="F9" s="285" t="s">
        <v>222</v>
      </c>
      <c r="G9" s="290" t="s">
        <v>223</v>
      </c>
      <c r="H9" s="298">
        <v>1650</v>
      </c>
      <c r="I9" s="304"/>
      <c r="J9" s="309">
        <f t="shared" si="0"/>
        <v>0</v>
      </c>
      <c r="K9" s="304"/>
      <c r="L9" s="309">
        <f t="shared" si="1"/>
        <v>0</v>
      </c>
      <c r="M9" s="304"/>
      <c r="N9" s="309">
        <f t="shared" si="2"/>
        <v>0</v>
      </c>
      <c r="O9" s="304">
        <f t="shared" si="3"/>
        <v>0</v>
      </c>
      <c r="P9" s="309">
        <f t="shared" si="3"/>
        <v>0</v>
      </c>
      <c r="S9" s="315" t="s">
        <v>68</v>
      </c>
      <c r="T9" s="321">
        <v>6250</v>
      </c>
      <c r="U9" s="324" t="s">
        <v>165</v>
      </c>
      <c r="W9" s="315" t="s">
        <v>309</v>
      </c>
      <c r="X9" s="315" t="s">
        <v>142</v>
      </c>
      <c r="Y9" s="315" t="s">
        <v>174</v>
      </c>
    </row>
    <row r="10" spans="2:25" ht="24.95" customHeight="1">
      <c r="B10" s="249"/>
      <c r="C10" s="258" t="s">
        <v>112</v>
      </c>
      <c r="D10" s="263"/>
      <c r="E10" s="276" t="s">
        <v>2</v>
      </c>
      <c r="F10" s="286" t="s">
        <v>225</v>
      </c>
      <c r="G10" s="291" t="s">
        <v>228</v>
      </c>
      <c r="H10" s="298">
        <v>1650</v>
      </c>
      <c r="I10" s="304"/>
      <c r="J10" s="309">
        <f t="shared" si="0"/>
        <v>0</v>
      </c>
      <c r="K10" s="304"/>
      <c r="L10" s="309">
        <f t="shared" si="1"/>
        <v>0</v>
      </c>
      <c r="M10" s="304"/>
      <c r="N10" s="309">
        <f t="shared" si="2"/>
        <v>0</v>
      </c>
      <c r="O10" s="304">
        <f t="shared" si="3"/>
        <v>0</v>
      </c>
      <c r="P10" s="309">
        <f t="shared" si="3"/>
        <v>0</v>
      </c>
      <c r="S10" s="315" t="s">
        <v>163</v>
      </c>
      <c r="T10" s="321">
        <v>6250</v>
      </c>
      <c r="U10" s="324" t="s">
        <v>165</v>
      </c>
      <c r="W10" s="315" t="s">
        <v>133</v>
      </c>
      <c r="X10" s="315" t="s">
        <v>289</v>
      </c>
      <c r="Y10" s="315" t="s">
        <v>205</v>
      </c>
    </row>
    <row r="11" spans="2:25" ht="24.95" customHeight="1">
      <c r="B11" s="249"/>
      <c r="C11" s="259" t="s">
        <v>215</v>
      </c>
      <c r="D11" s="264"/>
      <c r="E11" s="277" t="s">
        <v>229</v>
      </c>
      <c r="F11" s="285" t="s">
        <v>126</v>
      </c>
      <c r="G11" s="290" t="s">
        <v>230</v>
      </c>
      <c r="H11" s="298">
        <v>1650</v>
      </c>
      <c r="I11" s="304"/>
      <c r="J11" s="309">
        <f t="shared" si="0"/>
        <v>0</v>
      </c>
      <c r="K11" s="304"/>
      <c r="L11" s="309">
        <f t="shared" si="1"/>
        <v>0</v>
      </c>
      <c r="M11" s="304"/>
      <c r="N11" s="309">
        <f t="shared" si="2"/>
        <v>0</v>
      </c>
      <c r="O11" s="304">
        <f t="shared" si="3"/>
        <v>0</v>
      </c>
      <c r="P11" s="309">
        <f t="shared" si="3"/>
        <v>0</v>
      </c>
      <c r="W11" s="315" t="s">
        <v>310</v>
      </c>
      <c r="X11" s="315" t="s">
        <v>311</v>
      </c>
      <c r="Y11" s="315" t="s">
        <v>313</v>
      </c>
    </row>
    <row r="12" spans="2:25" ht="24.95" customHeight="1">
      <c r="B12" s="249"/>
      <c r="C12" s="258" t="s">
        <v>231</v>
      </c>
      <c r="D12" s="265" t="s">
        <v>232</v>
      </c>
      <c r="E12" s="278" t="s">
        <v>60</v>
      </c>
      <c r="F12" s="286" t="s">
        <v>233</v>
      </c>
      <c r="G12" s="291" t="s">
        <v>223</v>
      </c>
      <c r="H12" s="298">
        <v>1870</v>
      </c>
      <c r="I12" s="304"/>
      <c r="J12" s="309">
        <f t="shared" si="0"/>
        <v>0</v>
      </c>
      <c r="K12" s="304"/>
      <c r="L12" s="309">
        <f t="shared" si="1"/>
        <v>0</v>
      </c>
      <c r="M12" s="304"/>
      <c r="N12" s="309">
        <f t="shared" si="2"/>
        <v>0</v>
      </c>
      <c r="O12" s="304">
        <f t="shared" si="3"/>
        <v>0</v>
      </c>
      <c r="P12" s="309">
        <f t="shared" si="3"/>
        <v>0</v>
      </c>
      <c r="W12" s="315" t="s">
        <v>179</v>
      </c>
      <c r="X12" s="315" t="s">
        <v>312</v>
      </c>
      <c r="Y12" s="315" t="s">
        <v>37</v>
      </c>
    </row>
    <row r="13" spans="2:25" ht="24.95" customHeight="1">
      <c r="B13" s="249"/>
      <c r="C13" s="259" t="s">
        <v>234</v>
      </c>
      <c r="D13" s="264"/>
      <c r="E13" s="276" t="s">
        <v>229</v>
      </c>
      <c r="F13" s="286" t="s">
        <v>186</v>
      </c>
      <c r="G13" s="291" t="s">
        <v>228</v>
      </c>
      <c r="H13" s="298">
        <v>1870</v>
      </c>
      <c r="I13" s="304"/>
      <c r="J13" s="309">
        <f t="shared" si="0"/>
        <v>0</v>
      </c>
      <c r="K13" s="304"/>
      <c r="L13" s="309">
        <f t="shared" si="1"/>
        <v>0</v>
      </c>
      <c r="M13" s="304"/>
      <c r="N13" s="309">
        <f t="shared" si="2"/>
        <v>0</v>
      </c>
      <c r="O13" s="304">
        <f t="shared" si="3"/>
        <v>0</v>
      </c>
      <c r="P13" s="309">
        <f t="shared" si="3"/>
        <v>0</v>
      </c>
    </row>
    <row r="14" spans="2:25" ht="24.95" customHeight="1">
      <c r="B14" s="249"/>
      <c r="C14" s="258" t="s">
        <v>235</v>
      </c>
      <c r="D14" s="265" t="s">
        <v>236</v>
      </c>
      <c r="E14" s="276" t="s">
        <v>214</v>
      </c>
      <c r="F14" s="286" t="s">
        <v>216</v>
      </c>
      <c r="G14" s="291" t="s">
        <v>237</v>
      </c>
      <c r="H14" s="298">
        <v>1650</v>
      </c>
      <c r="I14" s="304"/>
      <c r="J14" s="309">
        <f t="shared" si="0"/>
        <v>0</v>
      </c>
      <c r="K14" s="304"/>
      <c r="L14" s="309">
        <f t="shared" si="1"/>
        <v>0</v>
      </c>
      <c r="M14" s="304"/>
      <c r="N14" s="309">
        <f t="shared" si="2"/>
        <v>0</v>
      </c>
      <c r="O14" s="304">
        <f t="shared" si="3"/>
        <v>0</v>
      </c>
      <c r="P14" s="309">
        <f t="shared" si="3"/>
        <v>0</v>
      </c>
    </row>
    <row r="15" spans="2:25" ht="24.95" customHeight="1">
      <c r="B15" s="249"/>
      <c r="C15" s="259" t="s">
        <v>217</v>
      </c>
      <c r="D15" s="263"/>
      <c r="E15" s="276" t="s">
        <v>221</v>
      </c>
      <c r="F15" s="286" t="s">
        <v>238</v>
      </c>
      <c r="G15" s="291" t="s">
        <v>239</v>
      </c>
      <c r="H15" s="298">
        <v>1650</v>
      </c>
      <c r="I15" s="304"/>
      <c r="J15" s="309">
        <f t="shared" si="0"/>
        <v>0</v>
      </c>
      <c r="K15" s="304"/>
      <c r="L15" s="309">
        <f t="shared" si="1"/>
        <v>0</v>
      </c>
      <c r="M15" s="304"/>
      <c r="N15" s="309">
        <f t="shared" si="2"/>
        <v>0</v>
      </c>
      <c r="O15" s="304">
        <f t="shared" si="3"/>
        <v>0</v>
      </c>
      <c r="P15" s="309">
        <f t="shared" si="3"/>
        <v>0</v>
      </c>
    </row>
    <row r="16" spans="2:25" ht="24.95" customHeight="1">
      <c r="B16" s="249"/>
      <c r="C16" s="258" t="s">
        <v>240</v>
      </c>
      <c r="D16" s="263"/>
      <c r="E16" s="276" t="s">
        <v>2</v>
      </c>
      <c r="F16" s="286" t="s">
        <v>190</v>
      </c>
      <c r="G16" s="291" t="s">
        <v>219</v>
      </c>
      <c r="H16" s="298">
        <v>1650</v>
      </c>
      <c r="I16" s="304"/>
      <c r="J16" s="309">
        <f t="shared" si="0"/>
        <v>0</v>
      </c>
      <c r="K16" s="304"/>
      <c r="L16" s="309">
        <f t="shared" si="1"/>
        <v>0</v>
      </c>
      <c r="M16" s="304"/>
      <c r="N16" s="309">
        <f t="shared" si="2"/>
        <v>0</v>
      </c>
      <c r="O16" s="304">
        <f t="shared" si="3"/>
        <v>0</v>
      </c>
      <c r="P16" s="309">
        <f t="shared" si="3"/>
        <v>0</v>
      </c>
    </row>
    <row r="17" spans="2:20" ht="24.95" customHeight="1">
      <c r="B17" s="249"/>
      <c r="C17" s="259" t="s">
        <v>242</v>
      </c>
      <c r="D17" s="264"/>
      <c r="E17" s="276" t="s">
        <v>229</v>
      </c>
      <c r="F17" s="286" t="s">
        <v>144</v>
      </c>
      <c r="G17" s="291" t="s">
        <v>223</v>
      </c>
      <c r="H17" s="298">
        <v>1650</v>
      </c>
      <c r="I17" s="304"/>
      <c r="J17" s="309">
        <f t="shared" si="0"/>
        <v>0</v>
      </c>
      <c r="K17" s="304"/>
      <c r="L17" s="309">
        <f t="shared" si="1"/>
        <v>0</v>
      </c>
      <c r="M17" s="304"/>
      <c r="N17" s="309">
        <f t="shared" si="2"/>
        <v>0</v>
      </c>
      <c r="O17" s="304">
        <f t="shared" si="3"/>
        <v>0</v>
      </c>
      <c r="P17" s="309">
        <f t="shared" si="3"/>
        <v>0</v>
      </c>
    </row>
    <row r="18" spans="2:20" ht="24.95" customHeight="1">
      <c r="B18" s="249" t="s">
        <v>243</v>
      </c>
      <c r="C18" s="258" t="s">
        <v>113</v>
      </c>
      <c r="D18" s="265" t="s">
        <v>244</v>
      </c>
      <c r="E18" s="276" t="s">
        <v>214</v>
      </c>
      <c r="F18" s="286" t="s">
        <v>245</v>
      </c>
      <c r="G18" s="291" t="s">
        <v>246</v>
      </c>
      <c r="H18" s="298">
        <v>2530</v>
      </c>
      <c r="I18" s="304"/>
      <c r="J18" s="309">
        <f t="shared" si="0"/>
        <v>0</v>
      </c>
      <c r="K18" s="304"/>
      <c r="L18" s="309">
        <f t="shared" si="1"/>
        <v>0</v>
      </c>
      <c r="M18" s="304"/>
      <c r="N18" s="309">
        <f t="shared" si="2"/>
        <v>0</v>
      </c>
      <c r="O18" s="304">
        <f t="shared" si="3"/>
        <v>0</v>
      </c>
      <c r="P18" s="309">
        <f t="shared" si="3"/>
        <v>0</v>
      </c>
    </row>
    <row r="19" spans="2:20" ht="24.95" customHeight="1">
      <c r="B19" s="249"/>
      <c r="C19" s="259" t="s">
        <v>247</v>
      </c>
      <c r="D19" s="263"/>
      <c r="E19" s="279" t="s">
        <v>248</v>
      </c>
      <c r="F19" s="286" t="s">
        <v>249</v>
      </c>
      <c r="G19" s="291" t="s">
        <v>250</v>
      </c>
      <c r="H19" s="298">
        <v>2530</v>
      </c>
      <c r="I19" s="304"/>
      <c r="J19" s="309">
        <f t="shared" si="0"/>
        <v>0</v>
      </c>
      <c r="K19" s="304"/>
      <c r="L19" s="309">
        <f t="shared" si="1"/>
        <v>0</v>
      </c>
      <c r="M19" s="304"/>
      <c r="N19" s="309">
        <f t="shared" si="2"/>
        <v>0</v>
      </c>
      <c r="O19" s="304">
        <f t="shared" si="3"/>
        <v>0</v>
      </c>
      <c r="P19" s="309">
        <f t="shared" si="3"/>
        <v>0</v>
      </c>
    </row>
    <row r="20" spans="2:20" ht="24.95" customHeight="1">
      <c r="B20" s="249"/>
      <c r="C20" s="258" t="s">
        <v>251</v>
      </c>
      <c r="D20" s="263"/>
      <c r="E20" s="276" t="s">
        <v>221</v>
      </c>
      <c r="F20" s="286" t="s">
        <v>252</v>
      </c>
      <c r="G20" s="291" t="s">
        <v>253</v>
      </c>
      <c r="H20" s="298">
        <v>2530</v>
      </c>
      <c r="I20" s="304"/>
      <c r="J20" s="309">
        <f t="shared" si="0"/>
        <v>0</v>
      </c>
      <c r="K20" s="304"/>
      <c r="L20" s="309">
        <f t="shared" si="1"/>
        <v>0</v>
      </c>
      <c r="M20" s="304"/>
      <c r="N20" s="309">
        <f t="shared" si="2"/>
        <v>0</v>
      </c>
      <c r="O20" s="304">
        <f t="shared" si="3"/>
        <v>0</v>
      </c>
      <c r="P20" s="309">
        <f t="shared" si="3"/>
        <v>0</v>
      </c>
    </row>
    <row r="21" spans="2:20" ht="24.95" customHeight="1">
      <c r="B21" s="249"/>
      <c r="C21" s="259" t="s">
        <v>85</v>
      </c>
      <c r="D21" s="263"/>
      <c r="E21" s="279" t="s">
        <v>254</v>
      </c>
      <c r="F21" s="286" t="s">
        <v>255</v>
      </c>
      <c r="G21" s="290" t="s">
        <v>237</v>
      </c>
      <c r="H21" s="298">
        <v>2530</v>
      </c>
      <c r="I21" s="304"/>
      <c r="J21" s="309">
        <f t="shared" si="0"/>
        <v>0</v>
      </c>
      <c r="K21" s="304"/>
      <c r="L21" s="309">
        <f t="shared" si="1"/>
        <v>0</v>
      </c>
      <c r="M21" s="304"/>
      <c r="N21" s="309">
        <f t="shared" si="2"/>
        <v>0</v>
      </c>
      <c r="O21" s="304">
        <f t="shared" si="3"/>
        <v>0</v>
      </c>
      <c r="P21" s="309">
        <f t="shared" si="3"/>
        <v>0</v>
      </c>
    </row>
    <row r="22" spans="2:20" ht="24.95" customHeight="1">
      <c r="B22" s="249"/>
      <c r="C22" s="258" t="s">
        <v>257</v>
      </c>
      <c r="D22" s="264"/>
      <c r="E22" s="276" t="s">
        <v>2</v>
      </c>
      <c r="F22" s="286" t="s">
        <v>258</v>
      </c>
      <c r="G22" s="291" t="s">
        <v>237</v>
      </c>
      <c r="H22" s="298">
        <v>2530</v>
      </c>
      <c r="I22" s="304"/>
      <c r="J22" s="309">
        <f t="shared" si="0"/>
        <v>0</v>
      </c>
      <c r="K22" s="304"/>
      <c r="L22" s="309">
        <f t="shared" si="1"/>
        <v>0</v>
      </c>
      <c r="M22" s="304"/>
      <c r="N22" s="309">
        <f t="shared" si="2"/>
        <v>0</v>
      </c>
      <c r="O22" s="304">
        <f t="shared" si="3"/>
        <v>0</v>
      </c>
      <c r="P22" s="309">
        <f t="shared" si="3"/>
        <v>0</v>
      </c>
    </row>
    <row r="23" spans="2:20" ht="24.95" customHeight="1">
      <c r="B23" s="249"/>
      <c r="C23" s="259" t="s">
        <v>259</v>
      </c>
      <c r="D23" s="265" t="s">
        <v>91</v>
      </c>
      <c r="E23" s="278" t="s">
        <v>200</v>
      </c>
      <c r="F23" s="286" t="s">
        <v>260</v>
      </c>
      <c r="G23" s="291" t="s">
        <v>250</v>
      </c>
      <c r="H23" s="298">
        <v>2750</v>
      </c>
      <c r="I23" s="304"/>
      <c r="J23" s="309">
        <f t="shared" si="0"/>
        <v>0</v>
      </c>
      <c r="K23" s="304"/>
      <c r="L23" s="309">
        <f t="shared" si="1"/>
        <v>0</v>
      </c>
      <c r="M23" s="304"/>
      <c r="N23" s="309">
        <f t="shared" si="2"/>
        <v>0</v>
      </c>
      <c r="O23" s="304">
        <f t="shared" si="3"/>
        <v>0</v>
      </c>
      <c r="P23" s="309">
        <f t="shared" si="3"/>
        <v>0</v>
      </c>
    </row>
    <row r="24" spans="2:20" ht="24.95" customHeight="1">
      <c r="B24" s="249"/>
      <c r="C24" s="258" t="s">
        <v>11</v>
      </c>
      <c r="D24" s="263"/>
      <c r="E24" s="276" t="s">
        <v>221</v>
      </c>
      <c r="F24" s="286" t="s">
        <v>130</v>
      </c>
      <c r="G24" s="291" t="s">
        <v>253</v>
      </c>
      <c r="H24" s="298">
        <v>2750</v>
      </c>
      <c r="I24" s="304"/>
      <c r="J24" s="309">
        <f t="shared" si="0"/>
        <v>0</v>
      </c>
      <c r="K24" s="304"/>
      <c r="L24" s="309">
        <f t="shared" si="1"/>
        <v>0</v>
      </c>
      <c r="M24" s="304"/>
      <c r="N24" s="309">
        <f t="shared" si="2"/>
        <v>0</v>
      </c>
      <c r="O24" s="304">
        <f t="shared" si="3"/>
        <v>0</v>
      </c>
      <c r="P24" s="309">
        <f t="shared" si="3"/>
        <v>0</v>
      </c>
    </row>
    <row r="25" spans="2:20" ht="24.95" customHeight="1">
      <c r="B25" s="249"/>
      <c r="C25" s="259" t="s">
        <v>162</v>
      </c>
      <c r="D25" s="263"/>
      <c r="E25" s="278" t="s">
        <v>261</v>
      </c>
      <c r="F25" s="286" t="s">
        <v>262</v>
      </c>
      <c r="G25" s="291" t="s">
        <v>195</v>
      </c>
      <c r="H25" s="298">
        <v>2750</v>
      </c>
      <c r="I25" s="304"/>
      <c r="J25" s="309">
        <f t="shared" si="0"/>
        <v>0</v>
      </c>
      <c r="K25" s="304"/>
      <c r="L25" s="309">
        <f t="shared" si="1"/>
        <v>0</v>
      </c>
      <c r="M25" s="304"/>
      <c r="N25" s="309">
        <f t="shared" si="2"/>
        <v>0</v>
      </c>
      <c r="O25" s="304">
        <f t="shared" si="3"/>
        <v>0</v>
      </c>
      <c r="P25" s="309">
        <f t="shared" si="3"/>
        <v>0</v>
      </c>
    </row>
    <row r="26" spans="2:20" ht="24.95" customHeight="1">
      <c r="B26" s="249"/>
      <c r="C26" s="258" t="s">
        <v>153</v>
      </c>
      <c r="D26" s="264"/>
      <c r="E26" s="276" t="s">
        <v>2</v>
      </c>
      <c r="F26" s="286" t="s">
        <v>263</v>
      </c>
      <c r="G26" s="291" t="s">
        <v>237</v>
      </c>
      <c r="H26" s="298">
        <v>2750</v>
      </c>
      <c r="I26" s="304"/>
      <c r="J26" s="309">
        <f t="shared" si="0"/>
        <v>0</v>
      </c>
      <c r="K26" s="304"/>
      <c r="L26" s="309">
        <f t="shared" si="1"/>
        <v>0</v>
      </c>
      <c r="M26" s="304"/>
      <c r="N26" s="309">
        <f t="shared" si="2"/>
        <v>0</v>
      </c>
      <c r="O26" s="304">
        <f t="shared" si="3"/>
        <v>0</v>
      </c>
      <c r="P26" s="309">
        <f t="shared" si="3"/>
        <v>0</v>
      </c>
    </row>
    <row r="27" spans="2:20" ht="24.75" customHeight="1">
      <c r="B27" s="250" t="s">
        <v>264</v>
      </c>
      <c r="C27" s="259" t="s">
        <v>315</v>
      </c>
      <c r="D27" s="265" t="s">
        <v>120</v>
      </c>
      <c r="E27" s="278" t="s">
        <v>265</v>
      </c>
      <c r="F27" s="276" t="s">
        <v>226</v>
      </c>
      <c r="G27" s="291" t="s">
        <v>256</v>
      </c>
      <c r="H27" s="298">
        <v>1452</v>
      </c>
      <c r="I27" s="304"/>
      <c r="J27" s="309">
        <f t="shared" si="0"/>
        <v>0</v>
      </c>
      <c r="K27" s="304"/>
      <c r="L27" s="309">
        <f t="shared" si="1"/>
        <v>0</v>
      </c>
      <c r="M27" s="304"/>
      <c r="N27" s="309">
        <f t="shared" si="2"/>
        <v>0</v>
      </c>
      <c r="O27" s="304">
        <f t="shared" si="3"/>
        <v>0</v>
      </c>
      <c r="P27" s="309">
        <f t="shared" si="3"/>
        <v>0</v>
      </c>
    </row>
    <row r="28" spans="2:20" ht="24.75" customHeight="1">
      <c r="B28" s="251"/>
      <c r="C28" s="258" t="s">
        <v>266</v>
      </c>
      <c r="D28" s="263"/>
      <c r="E28" s="276" t="s">
        <v>268</v>
      </c>
      <c r="F28" s="276" t="s">
        <v>269</v>
      </c>
      <c r="G28" s="291" t="s">
        <v>271</v>
      </c>
      <c r="H28" s="298">
        <v>1298</v>
      </c>
      <c r="I28" s="304"/>
      <c r="J28" s="309">
        <f t="shared" si="0"/>
        <v>0</v>
      </c>
      <c r="K28" s="304"/>
      <c r="L28" s="309">
        <f t="shared" si="1"/>
        <v>0</v>
      </c>
      <c r="M28" s="304"/>
      <c r="N28" s="309">
        <f t="shared" si="2"/>
        <v>0</v>
      </c>
      <c r="O28" s="304">
        <f t="shared" si="3"/>
        <v>0</v>
      </c>
      <c r="P28" s="309">
        <f t="shared" si="3"/>
        <v>0</v>
      </c>
    </row>
    <row r="29" spans="2:20" ht="24.75" customHeight="1">
      <c r="B29" s="252"/>
      <c r="C29" s="259" t="s">
        <v>267</v>
      </c>
      <c r="D29" s="264"/>
      <c r="E29" s="279" t="s">
        <v>272</v>
      </c>
      <c r="F29" s="276" t="s">
        <v>156</v>
      </c>
      <c r="G29" s="291" t="s">
        <v>213</v>
      </c>
      <c r="H29" s="298">
        <v>1584</v>
      </c>
      <c r="I29" s="304"/>
      <c r="J29" s="309">
        <f t="shared" si="0"/>
        <v>0</v>
      </c>
      <c r="K29" s="304"/>
      <c r="L29" s="309">
        <f t="shared" si="1"/>
        <v>0</v>
      </c>
      <c r="M29" s="304"/>
      <c r="N29" s="309">
        <f t="shared" si="2"/>
        <v>0</v>
      </c>
      <c r="O29" s="304">
        <f t="shared" si="3"/>
        <v>0</v>
      </c>
      <c r="P29" s="309">
        <f t="shared" si="3"/>
        <v>0</v>
      </c>
      <c r="T29" s="322"/>
    </row>
    <row r="30" spans="2:20" ht="24.95" customHeight="1">
      <c r="B30" s="249" t="s">
        <v>54</v>
      </c>
      <c r="C30" s="258" t="s">
        <v>183</v>
      </c>
      <c r="D30" s="265" t="s">
        <v>274</v>
      </c>
      <c r="E30" s="278" t="s">
        <v>265</v>
      </c>
      <c r="F30" s="276" t="s">
        <v>275</v>
      </c>
      <c r="G30" s="291" t="s">
        <v>253</v>
      </c>
      <c r="H30" s="298">
        <v>726</v>
      </c>
      <c r="I30" s="304"/>
      <c r="J30" s="309">
        <f t="shared" si="0"/>
        <v>0</v>
      </c>
      <c r="K30" s="304"/>
      <c r="L30" s="309">
        <f t="shared" si="1"/>
        <v>0</v>
      </c>
      <c r="M30" s="304"/>
      <c r="N30" s="309">
        <f t="shared" si="2"/>
        <v>0</v>
      </c>
      <c r="O30" s="304">
        <f t="shared" si="3"/>
        <v>0</v>
      </c>
      <c r="P30" s="309">
        <f t="shared" si="3"/>
        <v>0</v>
      </c>
    </row>
    <row r="31" spans="2:20" ht="24.95" customHeight="1">
      <c r="B31" s="249"/>
      <c r="C31" s="259" t="s">
        <v>273</v>
      </c>
      <c r="D31" s="264"/>
      <c r="E31" s="279" t="s">
        <v>278</v>
      </c>
      <c r="F31" s="276" t="s">
        <v>275</v>
      </c>
      <c r="G31" s="290" t="s">
        <v>239</v>
      </c>
      <c r="H31" s="298">
        <v>957</v>
      </c>
      <c r="I31" s="304"/>
      <c r="J31" s="309">
        <f t="shared" si="0"/>
        <v>0</v>
      </c>
      <c r="K31" s="304"/>
      <c r="L31" s="309">
        <f t="shared" si="1"/>
        <v>0</v>
      </c>
      <c r="M31" s="304"/>
      <c r="N31" s="309">
        <f t="shared" si="2"/>
        <v>0</v>
      </c>
      <c r="O31" s="304">
        <f t="shared" si="3"/>
        <v>0</v>
      </c>
      <c r="P31" s="309">
        <f t="shared" si="3"/>
        <v>0</v>
      </c>
    </row>
    <row r="32" spans="2:20" ht="24.95" customHeight="1">
      <c r="B32" s="249"/>
      <c r="C32" s="258" t="s">
        <v>276</v>
      </c>
      <c r="D32" s="266" t="s">
        <v>280</v>
      </c>
      <c r="E32" s="280" t="s">
        <v>281</v>
      </c>
      <c r="F32" s="287"/>
      <c r="G32" s="291" t="s">
        <v>253</v>
      </c>
      <c r="H32" s="298">
        <v>528</v>
      </c>
      <c r="I32" s="304"/>
      <c r="J32" s="309">
        <f t="shared" si="0"/>
        <v>0</v>
      </c>
      <c r="K32" s="304"/>
      <c r="L32" s="309">
        <f t="shared" si="1"/>
        <v>0</v>
      </c>
      <c r="M32" s="304"/>
      <c r="N32" s="309">
        <f t="shared" si="2"/>
        <v>0</v>
      </c>
      <c r="O32" s="304">
        <f t="shared" si="3"/>
        <v>0</v>
      </c>
      <c r="P32" s="309">
        <f t="shared" si="3"/>
        <v>0</v>
      </c>
    </row>
    <row r="33" spans="2:21" ht="24.95" customHeight="1">
      <c r="B33" s="249"/>
      <c r="C33" s="259" t="s">
        <v>279</v>
      </c>
      <c r="D33" s="266" t="s">
        <v>15</v>
      </c>
      <c r="E33" s="280" t="s">
        <v>277</v>
      </c>
      <c r="F33" s="287"/>
      <c r="G33" s="291" t="s">
        <v>306</v>
      </c>
      <c r="H33" s="298">
        <v>1100</v>
      </c>
      <c r="I33" s="304"/>
      <c r="J33" s="309">
        <f t="shared" si="0"/>
        <v>0</v>
      </c>
      <c r="K33" s="304"/>
      <c r="L33" s="309">
        <f t="shared" si="1"/>
        <v>0</v>
      </c>
      <c r="M33" s="304"/>
      <c r="N33" s="309">
        <f t="shared" si="2"/>
        <v>0</v>
      </c>
      <c r="O33" s="304">
        <f t="shared" si="3"/>
        <v>0</v>
      </c>
      <c r="P33" s="309">
        <f t="shared" si="3"/>
        <v>0</v>
      </c>
    </row>
    <row r="34" spans="2:21" ht="24.95" customHeight="1">
      <c r="B34" s="249"/>
      <c r="C34" s="258" t="s">
        <v>283</v>
      </c>
      <c r="D34" s="266" t="s">
        <v>139</v>
      </c>
      <c r="E34" s="280" t="s">
        <v>284</v>
      </c>
      <c r="F34" s="287"/>
      <c r="G34" s="291" t="s">
        <v>307</v>
      </c>
      <c r="H34" s="298">
        <v>1298</v>
      </c>
      <c r="I34" s="304"/>
      <c r="J34" s="309">
        <f t="shared" si="0"/>
        <v>0</v>
      </c>
      <c r="K34" s="304"/>
      <c r="L34" s="309">
        <f t="shared" si="1"/>
        <v>0</v>
      </c>
      <c r="M34" s="304"/>
      <c r="N34" s="309">
        <f t="shared" si="2"/>
        <v>0</v>
      </c>
      <c r="O34" s="304">
        <f t="shared" si="3"/>
        <v>0</v>
      </c>
      <c r="P34" s="309">
        <f t="shared" si="3"/>
        <v>0</v>
      </c>
    </row>
    <row r="35" spans="2:21" ht="24.95" customHeight="1">
      <c r="B35" s="249"/>
      <c r="C35" s="259" t="s">
        <v>241</v>
      </c>
      <c r="D35" s="266" t="s">
        <v>282</v>
      </c>
      <c r="E35" s="280" t="s">
        <v>3</v>
      </c>
      <c r="F35" s="287"/>
      <c r="G35" s="291" t="s">
        <v>307</v>
      </c>
      <c r="H35" s="298">
        <v>1298</v>
      </c>
      <c r="I35" s="304"/>
      <c r="J35" s="309">
        <f t="shared" si="0"/>
        <v>0</v>
      </c>
      <c r="K35" s="304"/>
      <c r="L35" s="309">
        <f t="shared" si="1"/>
        <v>0</v>
      </c>
      <c r="M35" s="304"/>
      <c r="N35" s="309">
        <f t="shared" si="2"/>
        <v>0</v>
      </c>
      <c r="O35" s="304">
        <f t="shared" si="3"/>
        <v>0</v>
      </c>
      <c r="P35" s="309">
        <f t="shared" si="3"/>
        <v>0</v>
      </c>
    </row>
    <row r="36" spans="2:21" ht="24.95" customHeight="1">
      <c r="B36" s="249" t="s">
        <v>218</v>
      </c>
      <c r="C36" s="258" t="s">
        <v>285</v>
      </c>
      <c r="D36" s="262" t="s">
        <v>288</v>
      </c>
      <c r="E36" s="280" t="s">
        <v>75</v>
      </c>
      <c r="F36" s="287"/>
      <c r="G36" s="290" t="s">
        <v>253</v>
      </c>
      <c r="H36" s="298">
        <v>1320</v>
      </c>
      <c r="I36" s="304"/>
      <c r="J36" s="309">
        <f t="shared" si="0"/>
        <v>0</v>
      </c>
      <c r="K36" s="304"/>
      <c r="L36" s="309">
        <f t="shared" si="1"/>
        <v>0</v>
      </c>
      <c r="M36" s="304"/>
      <c r="N36" s="309">
        <f t="shared" si="2"/>
        <v>0</v>
      </c>
      <c r="O36" s="304">
        <f t="shared" si="3"/>
        <v>0</v>
      </c>
      <c r="P36" s="309">
        <f t="shared" si="3"/>
        <v>0</v>
      </c>
    </row>
    <row r="37" spans="2:21" ht="24.95" customHeight="1">
      <c r="B37" s="249"/>
      <c r="C37" s="259" t="s">
        <v>287</v>
      </c>
      <c r="D37" s="267" t="s">
        <v>98</v>
      </c>
      <c r="E37" s="280" t="s">
        <v>290</v>
      </c>
      <c r="F37" s="287"/>
      <c r="G37" s="291" t="s">
        <v>253</v>
      </c>
      <c r="H37" s="298">
        <v>1650</v>
      </c>
      <c r="I37" s="304"/>
      <c r="J37" s="309">
        <f t="shared" si="0"/>
        <v>0</v>
      </c>
      <c r="K37" s="304"/>
      <c r="L37" s="309">
        <f t="shared" si="1"/>
        <v>0</v>
      </c>
      <c r="M37" s="304"/>
      <c r="N37" s="309">
        <f t="shared" si="2"/>
        <v>0</v>
      </c>
      <c r="O37" s="304">
        <f t="shared" si="3"/>
        <v>0</v>
      </c>
      <c r="P37" s="309">
        <f t="shared" si="3"/>
        <v>0</v>
      </c>
    </row>
    <row r="38" spans="2:21" ht="24.95" customHeight="1">
      <c r="B38" s="249"/>
      <c r="C38" s="258" t="s">
        <v>145</v>
      </c>
      <c r="D38" s="267" t="s">
        <v>292</v>
      </c>
      <c r="E38" s="280" t="s">
        <v>290</v>
      </c>
      <c r="F38" s="287"/>
      <c r="G38" s="291" t="s">
        <v>224</v>
      </c>
      <c r="H38" s="298">
        <v>1804</v>
      </c>
      <c r="I38" s="304"/>
      <c r="J38" s="309">
        <f t="shared" si="0"/>
        <v>0</v>
      </c>
      <c r="K38" s="304"/>
      <c r="L38" s="309">
        <f t="shared" si="1"/>
        <v>0</v>
      </c>
      <c r="M38" s="304"/>
      <c r="N38" s="309">
        <f t="shared" si="2"/>
        <v>0</v>
      </c>
      <c r="O38" s="304">
        <f t="shared" si="3"/>
        <v>0</v>
      </c>
      <c r="P38" s="309">
        <f t="shared" si="3"/>
        <v>0</v>
      </c>
    </row>
    <row r="39" spans="2:21" ht="24.95" customHeight="1">
      <c r="B39" s="249"/>
      <c r="C39" s="259" t="s">
        <v>291</v>
      </c>
      <c r="D39" s="267" t="s">
        <v>294</v>
      </c>
      <c r="E39" s="280" t="s">
        <v>290</v>
      </c>
      <c r="F39" s="287"/>
      <c r="G39" s="291" t="s">
        <v>224</v>
      </c>
      <c r="H39" s="298">
        <v>1980</v>
      </c>
      <c r="I39" s="304"/>
      <c r="J39" s="309">
        <f t="shared" si="0"/>
        <v>0</v>
      </c>
      <c r="K39" s="304"/>
      <c r="L39" s="309">
        <f t="shared" si="1"/>
        <v>0</v>
      </c>
      <c r="M39" s="304"/>
      <c r="N39" s="309">
        <f t="shared" si="2"/>
        <v>0</v>
      </c>
      <c r="O39" s="304">
        <f t="shared" si="3"/>
        <v>0</v>
      </c>
      <c r="P39" s="309">
        <f t="shared" si="3"/>
        <v>0</v>
      </c>
    </row>
    <row r="40" spans="2:21" ht="28.5" customHeight="1">
      <c r="B40" s="249"/>
      <c r="C40" s="258" t="s">
        <v>293</v>
      </c>
      <c r="D40" s="268" t="s">
        <v>295</v>
      </c>
      <c r="E40" s="280" t="s">
        <v>296</v>
      </c>
      <c r="F40" s="287"/>
      <c r="G40" s="292" t="s">
        <v>306</v>
      </c>
      <c r="H40" s="298">
        <v>2574</v>
      </c>
      <c r="I40" s="304"/>
      <c r="J40" s="309">
        <f t="shared" si="0"/>
        <v>0</v>
      </c>
      <c r="K40" s="304"/>
      <c r="L40" s="309">
        <f t="shared" si="1"/>
        <v>0</v>
      </c>
      <c r="M40" s="304"/>
      <c r="N40" s="309">
        <f t="shared" si="2"/>
        <v>0</v>
      </c>
      <c r="O40" s="304">
        <f t="shared" si="3"/>
        <v>0</v>
      </c>
      <c r="P40" s="309">
        <f t="shared" si="3"/>
        <v>0</v>
      </c>
    </row>
    <row r="41" spans="2:21" ht="28.5" customHeight="1">
      <c r="B41" s="249" t="s">
        <v>184</v>
      </c>
      <c r="C41" s="259" t="s">
        <v>73</v>
      </c>
      <c r="D41" s="269" t="s">
        <v>298</v>
      </c>
      <c r="E41" s="280" t="s">
        <v>6</v>
      </c>
      <c r="F41" s="287"/>
      <c r="G41" s="293" t="s">
        <v>227</v>
      </c>
      <c r="H41" s="298">
        <v>660</v>
      </c>
      <c r="I41" s="304"/>
      <c r="J41" s="309">
        <f t="shared" si="0"/>
        <v>0</v>
      </c>
      <c r="K41" s="304"/>
      <c r="L41" s="309">
        <f t="shared" si="1"/>
        <v>0</v>
      </c>
      <c r="M41" s="304"/>
      <c r="N41" s="309">
        <f t="shared" si="2"/>
        <v>0</v>
      </c>
      <c r="O41" s="304">
        <f t="shared" si="3"/>
        <v>0</v>
      </c>
      <c r="P41" s="309">
        <f t="shared" si="3"/>
        <v>0</v>
      </c>
    </row>
    <row r="42" spans="2:21" ht="28.5" customHeight="1">
      <c r="B42" s="249"/>
      <c r="C42" s="258" t="s">
        <v>297</v>
      </c>
      <c r="D42" s="269" t="s">
        <v>286</v>
      </c>
      <c r="E42" s="280" t="s">
        <v>300</v>
      </c>
      <c r="F42" s="287"/>
      <c r="G42" s="294" t="s">
        <v>301</v>
      </c>
      <c r="H42" s="298">
        <v>550</v>
      </c>
      <c r="I42" s="304"/>
      <c r="J42" s="309">
        <f t="shared" si="0"/>
        <v>0</v>
      </c>
      <c r="K42" s="304"/>
      <c r="L42" s="309">
        <f t="shared" si="1"/>
        <v>0</v>
      </c>
      <c r="M42" s="304"/>
      <c r="N42" s="309">
        <f t="shared" si="2"/>
        <v>0</v>
      </c>
      <c r="O42" s="304">
        <f t="shared" si="3"/>
        <v>0</v>
      </c>
      <c r="P42" s="309">
        <f t="shared" si="3"/>
        <v>0</v>
      </c>
    </row>
    <row r="43" spans="2:21" ht="28.5" customHeight="1">
      <c r="B43" s="249"/>
      <c r="C43" s="259" t="s">
        <v>299</v>
      </c>
      <c r="D43" s="269" t="s">
        <v>308</v>
      </c>
      <c r="E43" s="280" t="s">
        <v>149</v>
      </c>
      <c r="F43" s="287"/>
      <c r="G43" s="293" t="s">
        <v>302</v>
      </c>
      <c r="H43" s="298">
        <v>1320</v>
      </c>
      <c r="I43" s="304"/>
      <c r="J43" s="309">
        <f t="shared" si="0"/>
        <v>0</v>
      </c>
      <c r="K43" s="304"/>
      <c r="L43" s="309">
        <f t="shared" si="1"/>
        <v>0</v>
      </c>
      <c r="M43" s="304"/>
      <c r="N43" s="309">
        <f t="shared" si="2"/>
        <v>0</v>
      </c>
      <c r="O43" s="304">
        <f t="shared" si="3"/>
        <v>0</v>
      </c>
      <c r="P43" s="309">
        <f t="shared" si="3"/>
        <v>0</v>
      </c>
      <c r="S43" s="316">
        <f>J19</f>
        <v>0</v>
      </c>
      <c r="T43" s="316">
        <f>L19</f>
        <v>0</v>
      </c>
      <c r="U43" s="316">
        <f>N19</f>
        <v>0</v>
      </c>
    </row>
    <row r="44" spans="2:21" ht="28.5" customHeight="1">
      <c r="B44" s="249"/>
      <c r="C44" s="260" t="s">
        <v>316</v>
      </c>
      <c r="D44" s="270" t="s">
        <v>16</v>
      </c>
      <c r="E44" s="281" t="s">
        <v>214</v>
      </c>
      <c r="F44" s="288"/>
      <c r="G44" s="294" t="s">
        <v>256</v>
      </c>
      <c r="H44" s="298">
        <v>550</v>
      </c>
      <c r="I44" s="304"/>
      <c r="J44" s="309">
        <f t="shared" si="0"/>
        <v>0</v>
      </c>
      <c r="K44" s="304"/>
      <c r="L44" s="309">
        <f t="shared" si="1"/>
        <v>0</v>
      </c>
      <c r="M44" s="304"/>
      <c r="N44" s="309">
        <f t="shared" si="2"/>
        <v>0</v>
      </c>
      <c r="O44" s="304">
        <f t="shared" si="3"/>
        <v>0</v>
      </c>
      <c r="P44" s="309">
        <f t="shared" si="3"/>
        <v>0</v>
      </c>
      <c r="S44" s="316">
        <f>J20</f>
        <v>0</v>
      </c>
      <c r="T44" s="316">
        <f>L20</f>
        <v>0</v>
      </c>
      <c r="U44" s="316">
        <f>N20</f>
        <v>0</v>
      </c>
    </row>
    <row r="45" spans="2:21" ht="28.5" customHeight="1">
      <c r="B45" s="249"/>
      <c r="C45" s="260" t="s">
        <v>108</v>
      </c>
      <c r="D45" s="271"/>
      <c r="E45" s="281" t="s">
        <v>221</v>
      </c>
      <c r="F45" s="288"/>
      <c r="G45" s="294" t="s">
        <v>256</v>
      </c>
      <c r="H45" s="298">
        <v>550</v>
      </c>
      <c r="I45" s="304"/>
      <c r="J45" s="309">
        <f t="shared" si="0"/>
        <v>0</v>
      </c>
      <c r="K45" s="304"/>
      <c r="L45" s="309">
        <f t="shared" si="1"/>
        <v>0</v>
      </c>
      <c r="M45" s="304"/>
      <c r="N45" s="309">
        <f t="shared" si="2"/>
        <v>0</v>
      </c>
      <c r="O45" s="304">
        <f t="shared" si="3"/>
        <v>0</v>
      </c>
      <c r="P45" s="309">
        <f t="shared" si="3"/>
        <v>0</v>
      </c>
      <c r="S45" s="316">
        <f>J21</f>
        <v>0</v>
      </c>
      <c r="T45" s="316">
        <f>L21</f>
        <v>0</v>
      </c>
      <c r="U45" s="316">
        <f>N21</f>
        <v>0</v>
      </c>
    </row>
    <row r="46" spans="2:21" ht="28.5" customHeight="1">
      <c r="B46" s="249"/>
      <c r="C46" s="260" t="s">
        <v>317</v>
      </c>
      <c r="D46" s="272"/>
      <c r="E46" s="281" t="s">
        <v>2</v>
      </c>
      <c r="F46" s="288"/>
      <c r="G46" s="294" t="s">
        <v>256</v>
      </c>
      <c r="H46" s="298">
        <v>550</v>
      </c>
      <c r="I46" s="304"/>
      <c r="J46" s="309">
        <f t="shared" si="0"/>
        <v>0</v>
      </c>
      <c r="K46" s="304"/>
      <c r="L46" s="309">
        <f t="shared" si="1"/>
        <v>0</v>
      </c>
      <c r="M46" s="304"/>
      <c r="N46" s="309">
        <f t="shared" si="2"/>
        <v>0</v>
      </c>
      <c r="O46" s="304">
        <f t="shared" si="3"/>
        <v>0</v>
      </c>
      <c r="P46" s="309">
        <f t="shared" si="3"/>
        <v>0</v>
      </c>
      <c r="S46" s="316">
        <f>J22</f>
        <v>0</v>
      </c>
      <c r="T46" s="316">
        <f>L22</f>
        <v>0</v>
      </c>
      <c r="U46" s="316">
        <f>N22</f>
        <v>0</v>
      </c>
    </row>
    <row r="47" spans="2:21" ht="28.5" customHeight="1">
      <c r="B47" s="249"/>
      <c r="C47" s="260" t="s">
        <v>303</v>
      </c>
      <c r="D47" s="265" t="s">
        <v>305</v>
      </c>
      <c r="E47" s="281" t="s">
        <v>214</v>
      </c>
      <c r="F47" s="288"/>
      <c r="G47" s="294" t="s">
        <v>256</v>
      </c>
      <c r="H47" s="298">
        <v>550</v>
      </c>
      <c r="I47" s="304"/>
      <c r="J47" s="309">
        <f t="shared" si="0"/>
        <v>0</v>
      </c>
      <c r="K47" s="304"/>
      <c r="L47" s="309">
        <f t="shared" si="1"/>
        <v>0</v>
      </c>
      <c r="M47" s="304"/>
      <c r="N47" s="309">
        <f t="shared" si="2"/>
        <v>0</v>
      </c>
      <c r="O47" s="304">
        <f t="shared" si="3"/>
        <v>0</v>
      </c>
      <c r="P47" s="309">
        <f t="shared" si="3"/>
        <v>0</v>
      </c>
    </row>
    <row r="48" spans="2:21" ht="28.5" customHeight="1">
      <c r="B48" s="249"/>
      <c r="C48" s="260" t="s">
        <v>304</v>
      </c>
      <c r="D48" s="263"/>
      <c r="E48" s="281" t="s">
        <v>221</v>
      </c>
      <c r="F48" s="288"/>
      <c r="G48" s="294" t="s">
        <v>256</v>
      </c>
      <c r="H48" s="298">
        <v>550</v>
      </c>
      <c r="I48" s="304"/>
      <c r="J48" s="309">
        <f t="shared" si="0"/>
        <v>0</v>
      </c>
      <c r="K48" s="304"/>
      <c r="L48" s="309">
        <f t="shared" si="1"/>
        <v>0</v>
      </c>
      <c r="M48" s="304"/>
      <c r="N48" s="309">
        <f t="shared" si="2"/>
        <v>0</v>
      </c>
      <c r="O48" s="304">
        <f t="shared" si="3"/>
        <v>0</v>
      </c>
      <c r="P48" s="309">
        <f t="shared" si="3"/>
        <v>0</v>
      </c>
      <c r="S48" s="317" t="s">
        <v>164</v>
      </c>
    </row>
    <row r="49" spans="2:22" ht="28.5" customHeight="1">
      <c r="B49" s="253"/>
      <c r="C49" s="260" t="s">
        <v>270</v>
      </c>
      <c r="D49" s="273"/>
      <c r="E49" s="281" t="s">
        <v>2</v>
      </c>
      <c r="F49" s="288"/>
      <c r="G49" s="294" t="s">
        <v>256</v>
      </c>
      <c r="H49" s="298">
        <v>550</v>
      </c>
      <c r="I49" s="304"/>
      <c r="J49" s="309">
        <f t="shared" si="0"/>
        <v>0</v>
      </c>
      <c r="K49" s="304"/>
      <c r="L49" s="309">
        <f t="shared" si="1"/>
        <v>0</v>
      </c>
      <c r="M49" s="304"/>
      <c r="N49" s="309">
        <f t="shared" si="2"/>
        <v>0</v>
      </c>
      <c r="O49" s="304">
        <f t="shared" si="3"/>
        <v>0</v>
      </c>
      <c r="P49" s="309">
        <f t="shared" si="3"/>
        <v>0</v>
      </c>
      <c r="S49" s="318" t="str">
        <f>I6</f>
        <v>　　　月</v>
      </c>
      <c r="T49" s="318" t="str">
        <f>K6</f>
        <v>　　月</v>
      </c>
      <c r="U49" s="318" t="str">
        <f>M6</f>
        <v>　　月</v>
      </c>
      <c r="V49" s="325" t="str">
        <f>O6</f>
        <v xml:space="preserve"> 計</v>
      </c>
    </row>
    <row r="50" spans="2:22" ht="30" customHeight="1">
      <c r="B50" s="254" t="s">
        <v>83</v>
      </c>
      <c r="C50" s="261"/>
      <c r="D50" s="261"/>
      <c r="E50" s="261"/>
      <c r="F50" s="261"/>
      <c r="G50" s="261"/>
      <c r="H50" s="299"/>
      <c r="I50" s="305"/>
      <c r="J50" s="310">
        <f>SUM(J8:J49)</f>
        <v>0</v>
      </c>
      <c r="K50" s="305"/>
      <c r="L50" s="310">
        <f>SUM(L8:L49)</f>
        <v>0</v>
      </c>
      <c r="M50" s="305"/>
      <c r="N50" s="310">
        <f>SUM(N8:N49)</f>
        <v>0</v>
      </c>
      <c r="O50" s="305"/>
      <c r="P50" s="314">
        <f>J50+L50+N50</f>
        <v>0</v>
      </c>
      <c r="S50" s="319">
        <f>J50</f>
        <v>0</v>
      </c>
      <c r="T50" s="323">
        <f>L50</f>
        <v>0</v>
      </c>
      <c r="U50" s="319">
        <f>N50</f>
        <v>0</v>
      </c>
      <c r="V50" s="326">
        <f>SUM(S50:U50)</f>
        <v>0</v>
      </c>
    </row>
    <row r="51" spans="2:22" ht="19.5" customHeight="1">
      <c r="B51" s="255" t="s">
        <v>188</v>
      </c>
      <c r="C51" s="255"/>
      <c r="D51" s="255"/>
      <c r="E51" s="255"/>
      <c r="F51" s="255"/>
      <c r="G51" s="255"/>
      <c r="H51" s="255"/>
      <c r="I51" s="255"/>
      <c r="J51" s="255"/>
      <c r="K51" s="255"/>
      <c r="L51" s="255"/>
      <c r="M51" s="255"/>
      <c r="N51" s="255"/>
      <c r="O51" s="255"/>
      <c r="P51" s="255"/>
    </row>
    <row r="52" spans="2:22" ht="6.75" customHeight="1"/>
    <row r="53" spans="2:22" ht="14.25"/>
    <row r="54" spans="2:22" ht="14.25">
      <c r="J54" s="311">
        <f>IF($J$4=$S$8,$T$8,IF($J$4=$S$9,T9,IF($J$4=$S$10,$T$10,0)))</f>
        <v>0</v>
      </c>
      <c r="L54" s="311">
        <f>J54</f>
        <v>0</v>
      </c>
      <c r="N54" s="311">
        <f>J54</f>
        <v>0</v>
      </c>
    </row>
  </sheetData>
  <mergeCells count="31">
    <mergeCell ref="B1:P1"/>
    <mergeCell ref="J3:O3"/>
    <mergeCell ref="J4:O4"/>
    <mergeCell ref="I6:J6"/>
    <mergeCell ref="K6:L6"/>
    <mergeCell ref="M6:N6"/>
    <mergeCell ref="O6:P6"/>
    <mergeCell ref="E32:F32"/>
    <mergeCell ref="E33:F33"/>
    <mergeCell ref="E34:F34"/>
    <mergeCell ref="E35:F35"/>
    <mergeCell ref="E36:F36"/>
    <mergeCell ref="E37:F37"/>
    <mergeCell ref="E38:F38"/>
    <mergeCell ref="E39:F39"/>
    <mergeCell ref="E40:F40"/>
    <mergeCell ref="E41:F41"/>
    <mergeCell ref="E42:F42"/>
    <mergeCell ref="E43:F43"/>
    <mergeCell ref="B50:H50"/>
    <mergeCell ref="B51:P51"/>
    <mergeCell ref="B6:D7"/>
    <mergeCell ref="E6:F7"/>
    <mergeCell ref="G6:G7"/>
    <mergeCell ref="H6:H7"/>
    <mergeCell ref="B27:B29"/>
    <mergeCell ref="B30:B35"/>
    <mergeCell ref="B36:B40"/>
    <mergeCell ref="B8:B17"/>
    <mergeCell ref="B18:B26"/>
    <mergeCell ref="B41:B49"/>
  </mergeCells>
  <phoneticPr fontId="2"/>
  <conditionalFormatting sqref="J50">
    <cfRule type="expression" dxfId="2" priority="3">
      <formula>$J$50&gt;$J$54</formula>
    </cfRule>
  </conditionalFormatting>
  <conditionalFormatting sqref="L50">
    <cfRule type="expression" dxfId="1" priority="2">
      <formula>$L$50&gt;$L$54</formula>
    </cfRule>
  </conditionalFormatting>
  <conditionalFormatting sqref="N50">
    <cfRule type="expression" dxfId="0" priority="1">
      <formula>$N$50&gt;$N$54</formula>
    </cfRule>
  </conditionalFormatting>
  <dataValidations count="4">
    <dataValidation type="list" allowBlank="1" showDropDown="0" showInputMessage="1" showErrorMessage="1" sqref="J4:O4">
      <formula1>$S$8:$S$10</formula1>
    </dataValidation>
    <dataValidation type="list" allowBlank="1" showDropDown="0" showInputMessage="1" showErrorMessage="1" sqref="I6:J6">
      <formula1>$W$8:$W$12</formula1>
    </dataValidation>
    <dataValidation type="list" allowBlank="1" showDropDown="0" showInputMessage="1" showErrorMessage="1" sqref="K6:L6">
      <formula1>$X$8:$X$12</formula1>
    </dataValidation>
    <dataValidation type="list" allowBlank="1" showDropDown="0" showInputMessage="1" showErrorMessage="1" sqref="M6:N6">
      <formula1>$Y$8:$Y$12</formula1>
    </dataValidation>
  </dataValidations>
  <pageMargins left="0.74803149606299213" right="0" top="0.51181102362204722" bottom="0" header="0.31496062992125984" footer="0.31496062992125984"/>
  <pageSetup paperSize="9" scale="68" fitToWidth="0"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説明</vt:lpstr>
      <vt:lpstr>リスト</vt:lpstr>
      <vt:lpstr>様式第1号</vt:lpstr>
      <vt:lpstr>支給品目一覧（）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2024-03-25T01:46:55Z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2024-03-25T01:46:55Z</vt:filetime>
  </property>
</Properties>
</file>